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C:\Users\Dell\Downloads\"/>
    </mc:Choice>
  </mc:AlternateContent>
  <xr:revisionPtr revIDLastSave="0" documentId="13_ncr:1_{6D4586CF-FCCB-465A-A56B-8C37492B4907}" xr6:coauthVersionLast="47" xr6:coauthVersionMax="47" xr10:uidLastSave="{00000000-0000-0000-0000-000000000000}"/>
  <bookViews>
    <workbookView xWindow="-120" yWindow="-120" windowWidth="20730" windowHeight="11040" tabRatio="804" xr2:uid="{00000000-000D-0000-FFFF-FFFF00000000}"/>
  </bookViews>
  <sheets>
    <sheet name="Training Proposal" sheetId="10" r:id="rId1"/>
    <sheet name="Agenda and Lecturers" sheetId="9" r:id="rId2"/>
    <sheet name="Detailed Budget" sheetId="8" r:id="rId3"/>
    <sheet name="CHECKLIST" sheetId="11" r:id="rId4"/>
    <sheet name="Approval Letter" sheetId="12" r:id="rId5"/>
    <sheet name="Rejection Letter" sheetId="14" r:id="rId6"/>
    <sheet name="Progress Report" sheetId="13" r:id="rId7"/>
  </sheets>
  <definedNames>
    <definedName name="_xlnm.Print_Area" localSheetId="2">'Detailed Budget'!$A$1:$E$58</definedName>
    <definedName name="_xlnm.Print_Titles" localSheetId="2">'Detailed Budget'!$1:$6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74" i="9" l="1"/>
  <c r="K174" i="9" s="1"/>
  <c r="H174" i="9"/>
  <c r="J173" i="9"/>
  <c r="K173" i="9" s="1"/>
  <c r="H173" i="9"/>
  <c r="J172" i="9"/>
  <c r="K172" i="9" s="1"/>
  <c r="I172" i="9" s="1"/>
  <c r="H172" i="9"/>
  <c r="J171" i="9"/>
  <c r="K171" i="9" s="1"/>
  <c r="H171" i="9"/>
  <c r="J170" i="9"/>
  <c r="K170" i="9" s="1"/>
  <c r="I170" i="9" s="1"/>
  <c r="H170" i="9"/>
  <c r="J169" i="9"/>
  <c r="K169" i="9" s="1"/>
  <c r="H169" i="9"/>
  <c r="J168" i="9"/>
  <c r="K168" i="9" s="1"/>
  <c r="I168" i="9" s="1"/>
  <c r="H168" i="9"/>
  <c r="J167" i="9"/>
  <c r="K167" i="9" s="1"/>
  <c r="H167" i="9"/>
  <c r="J166" i="9"/>
  <c r="K166" i="9" s="1"/>
  <c r="I166" i="9" s="1"/>
  <c r="H166" i="9"/>
  <c r="J165" i="9"/>
  <c r="K165" i="9" s="1"/>
  <c r="H165" i="9"/>
  <c r="J163" i="9"/>
  <c r="K163" i="9" s="1"/>
  <c r="I163" i="9" s="1"/>
  <c r="H163" i="9"/>
  <c r="J162" i="9"/>
  <c r="K162" i="9" s="1"/>
  <c r="H162" i="9"/>
  <c r="J161" i="9"/>
  <c r="K161" i="9" s="1"/>
  <c r="I161" i="9" s="1"/>
  <c r="H161" i="9"/>
  <c r="J160" i="9"/>
  <c r="K160" i="9" s="1"/>
  <c r="H160" i="9"/>
  <c r="J159" i="9"/>
  <c r="K159" i="9" s="1"/>
  <c r="I159" i="9" s="1"/>
  <c r="H159" i="9"/>
  <c r="J158" i="9"/>
  <c r="K158" i="9" s="1"/>
  <c r="H158" i="9"/>
  <c r="J157" i="9"/>
  <c r="K157" i="9" s="1"/>
  <c r="I157" i="9" s="1"/>
  <c r="H157" i="9"/>
  <c r="J156" i="9"/>
  <c r="K156" i="9" s="1"/>
  <c r="H156" i="9"/>
  <c r="J155" i="9"/>
  <c r="K155" i="9" s="1"/>
  <c r="I155" i="9" s="1"/>
  <c r="H155" i="9"/>
  <c r="J154" i="9"/>
  <c r="K154" i="9" s="1"/>
  <c r="H154" i="9"/>
  <c r="D152" i="9"/>
  <c r="D151" i="9"/>
  <c r="J149" i="9"/>
  <c r="K149" i="9" s="1"/>
  <c r="H149" i="9"/>
  <c r="J148" i="9"/>
  <c r="K148" i="9" s="1"/>
  <c r="H148" i="9"/>
  <c r="J147" i="9"/>
  <c r="K147" i="9" s="1"/>
  <c r="H147" i="9"/>
  <c r="J146" i="9"/>
  <c r="K146" i="9" s="1"/>
  <c r="H146" i="9"/>
  <c r="J145" i="9"/>
  <c r="K145" i="9" s="1"/>
  <c r="H145" i="9"/>
  <c r="J144" i="9"/>
  <c r="K144" i="9" s="1"/>
  <c r="H144" i="9"/>
  <c r="J143" i="9"/>
  <c r="K143" i="9" s="1"/>
  <c r="H143" i="9"/>
  <c r="J142" i="9"/>
  <c r="K142" i="9" s="1"/>
  <c r="H142" i="9"/>
  <c r="J141" i="9"/>
  <c r="K141" i="9" s="1"/>
  <c r="H141" i="9"/>
  <c r="J140" i="9"/>
  <c r="K140" i="9" s="1"/>
  <c r="H140" i="9"/>
  <c r="J138" i="9"/>
  <c r="K138" i="9" s="1"/>
  <c r="H138" i="9"/>
  <c r="J137" i="9"/>
  <c r="K137" i="9" s="1"/>
  <c r="H137" i="9"/>
  <c r="J136" i="9"/>
  <c r="K136" i="9" s="1"/>
  <c r="H136" i="9"/>
  <c r="J135" i="9"/>
  <c r="K135" i="9" s="1"/>
  <c r="H135" i="9"/>
  <c r="J134" i="9"/>
  <c r="K134" i="9" s="1"/>
  <c r="H134" i="9"/>
  <c r="J133" i="9"/>
  <c r="K133" i="9" s="1"/>
  <c r="H133" i="9"/>
  <c r="J132" i="9"/>
  <c r="K132" i="9" s="1"/>
  <c r="H132" i="9"/>
  <c r="J131" i="9"/>
  <c r="K131" i="9" s="1"/>
  <c r="H131" i="9"/>
  <c r="J130" i="9"/>
  <c r="K130" i="9" s="1"/>
  <c r="H130" i="9"/>
  <c r="J129" i="9"/>
  <c r="K129" i="9" s="1"/>
  <c r="I129" i="9" s="1"/>
  <c r="H129" i="9"/>
  <c r="D127" i="9"/>
  <c r="D126" i="9"/>
  <c r="J124" i="9"/>
  <c r="K124" i="9" s="1"/>
  <c r="H124" i="9"/>
  <c r="J123" i="9"/>
  <c r="K123" i="9" s="1"/>
  <c r="H123" i="9"/>
  <c r="J122" i="9"/>
  <c r="K122" i="9" s="1"/>
  <c r="H122" i="9"/>
  <c r="J121" i="9"/>
  <c r="K121" i="9" s="1"/>
  <c r="H121" i="9"/>
  <c r="J120" i="9"/>
  <c r="K120" i="9" s="1"/>
  <c r="H120" i="9"/>
  <c r="J119" i="9"/>
  <c r="K119" i="9" s="1"/>
  <c r="H119" i="9"/>
  <c r="J118" i="9"/>
  <c r="K118" i="9" s="1"/>
  <c r="H118" i="9"/>
  <c r="J117" i="9"/>
  <c r="K117" i="9" s="1"/>
  <c r="H117" i="9"/>
  <c r="J116" i="9"/>
  <c r="K116" i="9" s="1"/>
  <c r="H116" i="9"/>
  <c r="J115" i="9"/>
  <c r="K115" i="9" s="1"/>
  <c r="H115" i="9"/>
  <c r="J113" i="9"/>
  <c r="K113" i="9" s="1"/>
  <c r="H113" i="9"/>
  <c r="J112" i="9"/>
  <c r="K112" i="9" s="1"/>
  <c r="H112" i="9"/>
  <c r="J111" i="9"/>
  <c r="K111" i="9" s="1"/>
  <c r="H111" i="9"/>
  <c r="J110" i="9"/>
  <c r="K110" i="9" s="1"/>
  <c r="H110" i="9"/>
  <c r="J109" i="9"/>
  <c r="K109" i="9" s="1"/>
  <c r="H109" i="9"/>
  <c r="J108" i="9"/>
  <c r="K108" i="9" s="1"/>
  <c r="H108" i="9"/>
  <c r="J107" i="9"/>
  <c r="K107" i="9" s="1"/>
  <c r="H107" i="9"/>
  <c r="J106" i="9"/>
  <c r="K106" i="9" s="1"/>
  <c r="H106" i="9"/>
  <c r="J105" i="9"/>
  <c r="K105" i="9" s="1"/>
  <c r="I105" i="9" s="1"/>
  <c r="H105" i="9"/>
  <c r="J104" i="9"/>
  <c r="K104" i="9" s="1"/>
  <c r="H104" i="9"/>
  <c r="D102" i="9"/>
  <c r="D101" i="9"/>
  <c r="J99" i="9"/>
  <c r="K99" i="9" s="1"/>
  <c r="H99" i="9"/>
  <c r="J98" i="9"/>
  <c r="K98" i="9" s="1"/>
  <c r="H98" i="9"/>
  <c r="J97" i="9"/>
  <c r="K97" i="9" s="1"/>
  <c r="H97" i="9"/>
  <c r="J96" i="9"/>
  <c r="K96" i="9" s="1"/>
  <c r="H96" i="9"/>
  <c r="J95" i="9"/>
  <c r="K95" i="9" s="1"/>
  <c r="H95" i="9"/>
  <c r="J94" i="9"/>
  <c r="K94" i="9" s="1"/>
  <c r="H94" i="9"/>
  <c r="J93" i="9"/>
  <c r="K93" i="9" s="1"/>
  <c r="H93" i="9"/>
  <c r="J92" i="9"/>
  <c r="K92" i="9" s="1"/>
  <c r="H92" i="9"/>
  <c r="J91" i="9"/>
  <c r="K91" i="9" s="1"/>
  <c r="H91" i="9"/>
  <c r="J90" i="9"/>
  <c r="K90" i="9" s="1"/>
  <c r="H90" i="9"/>
  <c r="J88" i="9"/>
  <c r="K88" i="9" s="1"/>
  <c r="H88" i="9"/>
  <c r="J87" i="9"/>
  <c r="K87" i="9" s="1"/>
  <c r="H87" i="9"/>
  <c r="J86" i="9"/>
  <c r="K86" i="9" s="1"/>
  <c r="H86" i="9"/>
  <c r="J85" i="9"/>
  <c r="K85" i="9" s="1"/>
  <c r="H85" i="9"/>
  <c r="J84" i="9"/>
  <c r="K84" i="9" s="1"/>
  <c r="H84" i="9"/>
  <c r="J83" i="9"/>
  <c r="K83" i="9" s="1"/>
  <c r="H83" i="9"/>
  <c r="J82" i="9"/>
  <c r="K82" i="9" s="1"/>
  <c r="H82" i="9"/>
  <c r="J81" i="9"/>
  <c r="K81" i="9" s="1"/>
  <c r="H81" i="9"/>
  <c r="J80" i="9"/>
  <c r="K80" i="9" s="1"/>
  <c r="H80" i="9"/>
  <c r="J79" i="9"/>
  <c r="K79" i="9" s="1"/>
  <c r="I79" i="9" s="1"/>
  <c r="H79" i="9"/>
  <c r="D77" i="9"/>
  <c r="D76" i="9"/>
  <c r="J74" i="9"/>
  <c r="K74" i="9" s="1"/>
  <c r="H74" i="9"/>
  <c r="J73" i="9"/>
  <c r="K73" i="9" s="1"/>
  <c r="H73" i="9"/>
  <c r="J72" i="9"/>
  <c r="K72" i="9" s="1"/>
  <c r="H72" i="9"/>
  <c r="J71" i="9"/>
  <c r="K71" i="9" s="1"/>
  <c r="H71" i="9"/>
  <c r="J70" i="9"/>
  <c r="K70" i="9" s="1"/>
  <c r="H70" i="9"/>
  <c r="J69" i="9"/>
  <c r="K69" i="9" s="1"/>
  <c r="H69" i="9"/>
  <c r="J68" i="9"/>
  <c r="K68" i="9" s="1"/>
  <c r="H68" i="9"/>
  <c r="J67" i="9"/>
  <c r="K67" i="9" s="1"/>
  <c r="H67" i="9"/>
  <c r="J66" i="9"/>
  <c r="K66" i="9" s="1"/>
  <c r="H66" i="9"/>
  <c r="J65" i="9"/>
  <c r="K65" i="9" s="1"/>
  <c r="H65" i="9"/>
  <c r="J63" i="9"/>
  <c r="K63" i="9" s="1"/>
  <c r="H63" i="9"/>
  <c r="J62" i="9"/>
  <c r="K62" i="9" s="1"/>
  <c r="H62" i="9"/>
  <c r="J61" i="9"/>
  <c r="K61" i="9" s="1"/>
  <c r="H61" i="9"/>
  <c r="J60" i="9"/>
  <c r="K60" i="9" s="1"/>
  <c r="H60" i="9"/>
  <c r="J59" i="9"/>
  <c r="K59" i="9" s="1"/>
  <c r="H59" i="9"/>
  <c r="J58" i="9"/>
  <c r="K58" i="9" s="1"/>
  <c r="H58" i="9"/>
  <c r="J57" i="9"/>
  <c r="K57" i="9" s="1"/>
  <c r="H57" i="9"/>
  <c r="J56" i="9"/>
  <c r="K56" i="9" s="1"/>
  <c r="H56" i="9"/>
  <c r="J55" i="9"/>
  <c r="K55" i="9" s="1"/>
  <c r="I55" i="9" s="1"/>
  <c r="H55" i="9"/>
  <c r="J54" i="9"/>
  <c r="K54" i="9" s="1"/>
  <c r="H54" i="9"/>
  <c r="D52" i="9"/>
  <c r="D51" i="9"/>
  <c r="D27" i="9"/>
  <c r="D26" i="9"/>
  <c r="D2" i="9"/>
  <c r="D1" i="9"/>
  <c r="J49" i="9"/>
  <c r="K49" i="9" s="1"/>
  <c r="H49" i="9"/>
  <c r="J48" i="9"/>
  <c r="K48" i="9" s="1"/>
  <c r="H48" i="9"/>
  <c r="J47" i="9"/>
  <c r="K47" i="9" s="1"/>
  <c r="H47" i="9"/>
  <c r="J46" i="9"/>
  <c r="K46" i="9" s="1"/>
  <c r="H46" i="9"/>
  <c r="J45" i="9"/>
  <c r="K45" i="9" s="1"/>
  <c r="H45" i="9"/>
  <c r="J44" i="9"/>
  <c r="K44" i="9" s="1"/>
  <c r="H44" i="9"/>
  <c r="J43" i="9"/>
  <c r="K43" i="9" s="1"/>
  <c r="H43" i="9"/>
  <c r="J42" i="9"/>
  <c r="K42" i="9" s="1"/>
  <c r="H42" i="9"/>
  <c r="J41" i="9"/>
  <c r="K41" i="9" s="1"/>
  <c r="H41" i="9"/>
  <c r="J40" i="9"/>
  <c r="K40" i="9" s="1"/>
  <c r="H40" i="9"/>
  <c r="J38" i="9"/>
  <c r="K38" i="9" s="1"/>
  <c r="H38" i="9"/>
  <c r="J37" i="9"/>
  <c r="K37" i="9" s="1"/>
  <c r="H37" i="9"/>
  <c r="J36" i="9"/>
  <c r="K36" i="9" s="1"/>
  <c r="H36" i="9"/>
  <c r="J35" i="9"/>
  <c r="K35" i="9" s="1"/>
  <c r="H35" i="9"/>
  <c r="J34" i="9"/>
  <c r="K34" i="9" s="1"/>
  <c r="H34" i="9"/>
  <c r="J33" i="9"/>
  <c r="K33" i="9" s="1"/>
  <c r="H33" i="9"/>
  <c r="J32" i="9"/>
  <c r="K32" i="9" s="1"/>
  <c r="H32" i="9"/>
  <c r="J31" i="9"/>
  <c r="K31" i="9" s="1"/>
  <c r="H31" i="9"/>
  <c r="J30" i="9"/>
  <c r="K30" i="9" s="1"/>
  <c r="H30" i="9"/>
  <c r="J29" i="9"/>
  <c r="K29" i="9" s="1"/>
  <c r="H29" i="9"/>
  <c r="I174" i="9" l="1"/>
  <c r="I54" i="9"/>
  <c r="I80" i="9"/>
  <c r="I104" i="9"/>
  <c r="I130" i="9"/>
  <c r="I154" i="9"/>
  <c r="I156" i="9"/>
  <c r="I158" i="9"/>
  <c r="I160" i="9"/>
  <c r="I162" i="9"/>
  <c r="I165" i="9"/>
  <c r="I167" i="9"/>
  <c r="I169" i="9"/>
  <c r="I171" i="9"/>
  <c r="I173" i="9"/>
  <c r="I132" i="9"/>
  <c r="I134" i="9"/>
  <c r="I136" i="9"/>
  <c r="I138" i="9"/>
  <c r="I141" i="9"/>
  <c r="I143" i="9"/>
  <c r="I145" i="9"/>
  <c r="I147" i="9"/>
  <c r="I149" i="9"/>
  <c r="J164" i="9"/>
  <c r="K164" i="9" s="1"/>
  <c r="F164" i="9" s="1"/>
  <c r="J175" i="9"/>
  <c r="K175" i="9" s="1"/>
  <c r="F175" i="9" s="1"/>
  <c r="I131" i="9"/>
  <c r="I133" i="9"/>
  <c r="I135" i="9"/>
  <c r="I137" i="9"/>
  <c r="I140" i="9"/>
  <c r="I142" i="9"/>
  <c r="I144" i="9"/>
  <c r="I146" i="9"/>
  <c r="I148" i="9"/>
  <c r="I107" i="9"/>
  <c r="I109" i="9"/>
  <c r="I111" i="9"/>
  <c r="I113" i="9"/>
  <c r="I116" i="9"/>
  <c r="I118" i="9"/>
  <c r="I120" i="9"/>
  <c r="I122" i="9"/>
  <c r="I124" i="9"/>
  <c r="J139" i="9"/>
  <c r="K139" i="9" s="1"/>
  <c r="F139" i="9" s="1"/>
  <c r="J150" i="9"/>
  <c r="K150" i="9" s="1"/>
  <c r="F150" i="9" s="1"/>
  <c r="I106" i="9"/>
  <c r="I108" i="9"/>
  <c r="I110" i="9"/>
  <c r="I112" i="9"/>
  <c r="I115" i="9"/>
  <c r="I117" i="9"/>
  <c r="I119" i="9"/>
  <c r="I121" i="9"/>
  <c r="I123" i="9"/>
  <c r="I82" i="9"/>
  <c r="I84" i="9"/>
  <c r="I86" i="9"/>
  <c r="I88" i="9"/>
  <c r="I91" i="9"/>
  <c r="I93" i="9"/>
  <c r="I95" i="9"/>
  <c r="I97" i="9"/>
  <c r="I99" i="9"/>
  <c r="J114" i="9"/>
  <c r="K114" i="9" s="1"/>
  <c r="F114" i="9" s="1"/>
  <c r="J125" i="9"/>
  <c r="K125" i="9" s="1"/>
  <c r="F125" i="9" s="1"/>
  <c r="I81" i="9"/>
  <c r="I83" i="9"/>
  <c r="I85" i="9"/>
  <c r="I87" i="9"/>
  <c r="I90" i="9"/>
  <c r="I92" i="9"/>
  <c r="I94" i="9"/>
  <c r="I96" i="9"/>
  <c r="I98" i="9"/>
  <c r="I57" i="9"/>
  <c r="I59" i="9"/>
  <c r="I61" i="9"/>
  <c r="I63" i="9"/>
  <c r="I66" i="9"/>
  <c r="I68" i="9"/>
  <c r="I70" i="9"/>
  <c r="I72" i="9"/>
  <c r="I74" i="9"/>
  <c r="J89" i="9"/>
  <c r="K89" i="9" s="1"/>
  <c r="F89" i="9" s="1"/>
  <c r="J100" i="9"/>
  <c r="K100" i="9" s="1"/>
  <c r="F100" i="9" s="1"/>
  <c r="I56" i="9"/>
  <c r="I58" i="9"/>
  <c r="I60" i="9"/>
  <c r="I62" i="9"/>
  <c r="I65" i="9"/>
  <c r="I67" i="9"/>
  <c r="I69" i="9"/>
  <c r="I71" i="9"/>
  <c r="I73" i="9"/>
  <c r="J64" i="9"/>
  <c r="K64" i="9" s="1"/>
  <c r="F64" i="9" s="1"/>
  <c r="J75" i="9"/>
  <c r="K75" i="9" s="1"/>
  <c r="F75" i="9" s="1"/>
  <c r="I29" i="9"/>
  <c r="I30" i="9"/>
  <c r="I32" i="9"/>
  <c r="I34" i="9"/>
  <c r="I36" i="9"/>
  <c r="I38" i="9"/>
  <c r="I41" i="9"/>
  <c r="I43" i="9"/>
  <c r="I45" i="9"/>
  <c r="I47" i="9"/>
  <c r="I49" i="9"/>
  <c r="I31" i="9"/>
  <c r="I33" i="9"/>
  <c r="I35" i="9"/>
  <c r="I37" i="9"/>
  <c r="I40" i="9"/>
  <c r="I42" i="9"/>
  <c r="I44" i="9"/>
  <c r="I46" i="9"/>
  <c r="I48" i="9"/>
  <c r="J39" i="9"/>
  <c r="K39" i="9" s="1"/>
  <c r="F39" i="9" s="1"/>
  <c r="J50" i="9"/>
  <c r="K50" i="9" s="1"/>
  <c r="F50" i="9" s="1"/>
  <c r="H2" i="14"/>
  <c r="H4" i="12"/>
  <c r="D21" i="14"/>
  <c r="D22" i="14"/>
  <c r="D23" i="14"/>
  <c r="D20" i="14"/>
  <c r="C13" i="8"/>
  <c r="H72" i="10"/>
  <c r="I150" i="9" l="1"/>
  <c r="I164" i="9"/>
  <c r="I89" i="9"/>
  <c r="I139" i="9"/>
  <c r="I64" i="9"/>
  <c r="I175" i="9"/>
  <c r="I125" i="9"/>
  <c r="I114" i="9"/>
  <c r="I75" i="9"/>
  <c r="I100" i="9"/>
  <c r="I39" i="9"/>
  <c r="I50" i="9"/>
  <c r="B46" i="14"/>
  <c r="B45" i="14"/>
  <c r="B44" i="14"/>
  <c r="D26" i="14"/>
  <c r="H16" i="14"/>
  <c r="E13" i="14"/>
  <c r="A10" i="14"/>
  <c r="F36" i="13"/>
  <c r="H17" i="13"/>
  <c r="E14" i="13"/>
  <c r="A5" i="13"/>
  <c r="H18" i="12" l="1"/>
  <c r="B41" i="12"/>
  <c r="B40" i="12"/>
  <c r="B39" i="12"/>
  <c r="E15" i="12"/>
  <c r="A12" i="12"/>
  <c r="C24" i="8"/>
  <c r="C25" i="8"/>
  <c r="C26" i="8"/>
  <c r="C27" i="8"/>
  <c r="C23" i="8"/>
  <c r="D27" i="8"/>
  <c r="D26" i="8"/>
  <c r="D25" i="8"/>
  <c r="D24" i="8"/>
  <c r="D23" i="8"/>
  <c r="C28" i="8" l="1"/>
  <c r="C5" i="11" l="1"/>
  <c r="C6" i="11"/>
  <c r="E40" i="8"/>
  <c r="E37" i="8"/>
  <c r="E38" i="8"/>
  <c r="C21" i="8"/>
  <c r="E17" i="8"/>
  <c r="E18" i="8"/>
  <c r="E19" i="8"/>
  <c r="E20" i="8"/>
  <c r="H6" i="9"/>
  <c r="H7" i="9"/>
  <c r="H8" i="9"/>
  <c r="H9" i="9"/>
  <c r="H10" i="9"/>
  <c r="H11" i="9"/>
  <c r="H12" i="9"/>
  <c r="H13" i="9"/>
  <c r="H15" i="9"/>
  <c r="H16" i="9"/>
  <c r="H17" i="9"/>
  <c r="H18" i="9"/>
  <c r="H19" i="9"/>
  <c r="H20" i="9"/>
  <c r="H21" i="9"/>
  <c r="H22" i="9"/>
  <c r="H23" i="9"/>
  <c r="H24" i="9"/>
  <c r="H5" i="9"/>
  <c r="H4" i="9"/>
  <c r="D6" i="11" l="1"/>
  <c r="G22" i="10"/>
  <c r="B2" i="8" l="1"/>
  <c r="B1" i="8"/>
  <c r="D49" i="8" l="1"/>
  <c r="G23" i="10" s="1"/>
  <c r="E67" i="10"/>
  <c r="C48" i="8" l="1"/>
  <c r="C46" i="8"/>
  <c r="E46" i="8" s="1"/>
  <c r="C45" i="8"/>
  <c r="E45" i="8" s="1"/>
  <c r="C44" i="8"/>
  <c r="C47" i="8"/>
  <c r="C49" i="8"/>
  <c r="D5" i="11" s="1"/>
  <c r="D25" i="14" s="1"/>
  <c r="J24" i="9"/>
  <c r="J23" i="9"/>
  <c r="K23" i="9" s="1"/>
  <c r="J22" i="9"/>
  <c r="K22" i="9" s="1"/>
  <c r="I22" i="9" s="1"/>
  <c r="J21" i="9"/>
  <c r="K21" i="9" s="1"/>
  <c r="J20" i="9"/>
  <c r="K20" i="9" s="1"/>
  <c r="J19" i="9"/>
  <c r="K19" i="9" s="1"/>
  <c r="J18" i="9"/>
  <c r="K18" i="9" s="1"/>
  <c r="J17" i="9"/>
  <c r="K17" i="9" s="1"/>
  <c r="J16" i="9"/>
  <c r="K16" i="9" s="1"/>
  <c r="I16" i="9" s="1"/>
  <c r="J15" i="9"/>
  <c r="K15" i="9" s="1"/>
  <c r="J5" i="9"/>
  <c r="K5" i="9" s="1"/>
  <c r="J6" i="9"/>
  <c r="K6" i="9" s="1"/>
  <c r="I6" i="9" s="1"/>
  <c r="J7" i="9"/>
  <c r="J8" i="9"/>
  <c r="K8" i="9" s="1"/>
  <c r="I8" i="9" s="1"/>
  <c r="J9" i="9"/>
  <c r="K9" i="9" s="1"/>
  <c r="J10" i="9"/>
  <c r="K10" i="9" s="1"/>
  <c r="I10" i="9" s="1"/>
  <c r="J11" i="9"/>
  <c r="K11" i="9" s="1"/>
  <c r="I11" i="9" s="1"/>
  <c r="J12" i="9"/>
  <c r="K12" i="9" s="1"/>
  <c r="J13" i="9"/>
  <c r="K13" i="9" s="1"/>
  <c r="J4" i="9"/>
  <c r="K4" i="9" s="1"/>
  <c r="I20" i="9" l="1"/>
  <c r="I18" i="9"/>
  <c r="I12" i="9"/>
  <c r="I15" i="9"/>
  <c r="I19" i="9"/>
  <c r="I21" i="9"/>
  <c r="I23" i="9"/>
  <c r="I17" i="9"/>
  <c r="I5" i="9"/>
  <c r="K24" i="9"/>
  <c r="I24" i="9" s="1"/>
  <c r="J25" i="9"/>
  <c r="K7" i="9"/>
  <c r="I7" i="9" s="1"/>
  <c r="J14" i="9"/>
  <c r="K14" i="9" s="1"/>
  <c r="F14" i="9" s="1"/>
  <c r="I4" i="9"/>
  <c r="I13" i="9"/>
  <c r="I9" i="9"/>
  <c r="E34" i="8"/>
  <c r="E35" i="8"/>
  <c r="E52" i="8"/>
  <c r="E48" i="8"/>
  <c r="E47" i="8"/>
  <c r="E44" i="8"/>
  <c r="E39" i="8"/>
  <c r="E36" i="8"/>
  <c r="E53" i="8"/>
  <c r="E54" i="8"/>
  <c r="I25" i="9" l="1"/>
  <c r="K25" i="9"/>
  <c r="I14" i="9"/>
  <c r="E49" i="8"/>
  <c r="E10" i="8" s="1"/>
  <c r="E41" i="8"/>
  <c r="E9" i="8" s="1"/>
  <c r="E55" i="8"/>
  <c r="E11" i="8" s="1"/>
  <c r="I176" i="9" l="1"/>
  <c r="G21" i="10"/>
  <c r="F25" i="9"/>
  <c r="D24" i="14" s="1"/>
  <c r="E30" i="8"/>
  <c r="E28" i="8"/>
  <c r="E16" i="8"/>
  <c r="E23" i="8"/>
  <c r="E24" i="8"/>
  <c r="E25" i="8"/>
  <c r="E26" i="8"/>
  <c r="E27" i="8"/>
  <c r="E29" i="8" l="1"/>
  <c r="E31" i="8" l="1"/>
  <c r="E56" i="8" l="1"/>
  <c r="E57" i="8" s="1"/>
  <c r="E8" i="8"/>
  <c r="E12" i="8" s="1"/>
  <c r="E21" i="12" l="1"/>
  <c r="F35" i="13" s="1"/>
  <c r="D13" i="8"/>
  <c r="E13" i="8" s="1"/>
</calcChain>
</file>

<file path=xl/sharedStrings.xml><?xml version="1.0" encoding="utf-8"?>
<sst xmlns="http://schemas.openxmlformats.org/spreadsheetml/2006/main" count="502" uniqueCount="281">
  <si>
    <t>Sub-Total Other Direct Costs</t>
  </si>
  <si>
    <t>OTHER DIRECT COSTS</t>
  </si>
  <si>
    <t>Local Staff</t>
  </si>
  <si>
    <t>Sub-Total Personnel</t>
  </si>
  <si>
    <t>Unit
Cost</t>
  </si>
  <si>
    <t>Sub-total: Local Staff</t>
  </si>
  <si>
    <t>Costs</t>
  </si>
  <si>
    <t>Number of Units</t>
  </si>
  <si>
    <t>Total Cost</t>
  </si>
  <si>
    <t>TOTAL COSTS</t>
  </si>
  <si>
    <t>TOTAL Direct Costs</t>
  </si>
  <si>
    <t>SUMMARY</t>
  </si>
  <si>
    <t xml:space="preserve">   PERSONNEL</t>
  </si>
  <si>
    <t xml:space="preserve">   OTHER DIRECT COSTS</t>
  </si>
  <si>
    <t>Lists costs such as utilities, communications, postage etc. that does not come under above costs</t>
  </si>
  <si>
    <t>Time (From)</t>
  </si>
  <si>
    <t>Time (To)</t>
  </si>
  <si>
    <t>Date</t>
  </si>
  <si>
    <t>Duration</t>
  </si>
  <si>
    <t>Name of the Resource Person</t>
  </si>
  <si>
    <t>Designation</t>
  </si>
  <si>
    <t>Category</t>
  </si>
  <si>
    <t>Lecture Fee</t>
  </si>
  <si>
    <t>Rate</t>
  </si>
  <si>
    <t>Topic / Event</t>
  </si>
  <si>
    <t>No. of Hours</t>
  </si>
  <si>
    <t>Tea</t>
  </si>
  <si>
    <t>Lunch</t>
  </si>
  <si>
    <t>Registration</t>
  </si>
  <si>
    <t xml:space="preserve">   SUPPLIES AND CONSUMABLES</t>
  </si>
  <si>
    <t xml:space="preserve">   REFRESHMENTS</t>
  </si>
  <si>
    <t>SUPPLIES AND CONSUMABLES</t>
  </si>
  <si>
    <t>REFRESHMENTS</t>
  </si>
  <si>
    <t>No capital expenditure is allowed</t>
  </si>
  <si>
    <t>Name of the Institution</t>
  </si>
  <si>
    <t>Name of the In Service Training</t>
  </si>
  <si>
    <t>Sub-Total Supplies and Consumables</t>
  </si>
  <si>
    <t>Sub-Total Refreshments</t>
  </si>
  <si>
    <t>List staff separately here (Resources Persons and Supportive Staff)</t>
  </si>
  <si>
    <t xml:space="preserve">Health Management Assistant </t>
  </si>
  <si>
    <t>Projector Operator</t>
  </si>
  <si>
    <t>Driver</t>
  </si>
  <si>
    <t>Health Assistant</t>
  </si>
  <si>
    <t>Sub-total: Lecturer Staff (From Sheet No. 02)</t>
  </si>
  <si>
    <t>Total Day 1</t>
  </si>
  <si>
    <t>Unit Type (month/day/hour/lump etc)</t>
  </si>
  <si>
    <t>Total Day 2</t>
  </si>
  <si>
    <t>Total Lecturer Fee</t>
  </si>
  <si>
    <t>Basic information</t>
  </si>
  <si>
    <t>Title of the programme</t>
  </si>
  <si>
    <t>Background and Justification</t>
  </si>
  <si>
    <t>Objectives</t>
  </si>
  <si>
    <t>Target group</t>
  </si>
  <si>
    <t>No. of participants</t>
  </si>
  <si>
    <t>Consultants</t>
  </si>
  <si>
    <t>Medical Officers</t>
  </si>
  <si>
    <t>Principals/Nursing tutors</t>
  </si>
  <si>
    <t>Nursing officers</t>
  </si>
  <si>
    <t>Paramedical staff</t>
  </si>
  <si>
    <t>PSM staff</t>
  </si>
  <si>
    <t>Health assistants</t>
  </si>
  <si>
    <t>Focal Point</t>
  </si>
  <si>
    <t>Name of the Focal Point</t>
  </si>
  <si>
    <t>Name</t>
  </si>
  <si>
    <t xml:space="preserve"> E-mail</t>
  </si>
  <si>
    <t>Focal point Recommendation: Recommended / Not Recommended</t>
  </si>
  <si>
    <t>……………………………..</t>
  </si>
  <si>
    <t>Signature</t>
  </si>
  <si>
    <t>Approval of the Head of the Institution: Approved / Not Approved</t>
  </si>
  <si>
    <t>Signature and the Official Seal</t>
  </si>
  <si>
    <t>PPO/PPA/DO/HMA / MA</t>
  </si>
  <si>
    <t>Total</t>
  </si>
  <si>
    <t>Methodology / Mode of training</t>
  </si>
  <si>
    <t>Expected month of commencement</t>
  </si>
  <si>
    <t>(HMA /PPO)</t>
  </si>
  <si>
    <t>(DDG – ET&amp;R)</t>
  </si>
  <si>
    <t xml:space="preserve">Background </t>
  </si>
  <si>
    <t>Justification</t>
  </si>
  <si>
    <t>Resource Panel</t>
  </si>
  <si>
    <t xml:space="preserve">Financial Evaluation </t>
  </si>
  <si>
    <t>Agenda conform to the guidelines and circulars</t>
  </si>
  <si>
    <t>Budget conform to the guidelines and circulars</t>
  </si>
  <si>
    <t>MO-ET&amp;R</t>
  </si>
  <si>
    <t>Please note:</t>
  </si>
  <si>
    <t>Technical Evaluation</t>
  </si>
  <si>
    <r>
      <rPr>
        <b/>
        <sz val="12"/>
        <rFont val="Corbel"/>
        <family val="2"/>
      </rPr>
      <t>Approval of DDG – ET&amp;R</t>
    </r>
    <r>
      <rPr>
        <sz val="12"/>
        <rFont val="Corbel"/>
        <family val="2"/>
      </rPr>
      <t xml:space="preserve"> – Approved / Not Approved:………………………………………………</t>
    </r>
  </si>
  <si>
    <t>………………</t>
  </si>
  <si>
    <t>……………..</t>
  </si>
  <si>
    <t>Other (Mention)</t>
  </si>
  <si>
    <t>ETR /                                ISTP Form A</t>
  </si>
  <si>
    <t>Yes / No</t>
  </si>
  <si>
    <t>Comment</t>
  </si>
  <si>
    <t>Education Training and Research Unit – Ministry of Health, Nutrition &amp; Indigenous Medicine</t>
  </si>
  <si>
    <t>For the Official Use of Education, Training and Research Unit Only</t>
  </si>
  <si>
    <t>Participants x Day</t>
  </si>
  <si>
    <t>Programme</t>
  </si>
  <si>
    <t>Resource Person (Category 1)</t>
  </si>
  <si>
    <t>Resource Person (Category 2)</t>
  </si>
  <si>
    <t>Resource Person (Category 3)</t>
  </si>
  <si>
    <t>Resource Person (Category 4)</t>
  </si>
  <si>
    <t>Resource Person (Category 5)</t>
  </si>
  <si>
    <t>Day</t>
  </si>
  <si>
    <t>Photocopy Papers</t>
  </si>
  <si>
    <t>Half Sheets</t>
  </si>
  <si>
    <t>Ball point Pens</t>
  </si>
  <si>
    <t>File covers</t>
  </si>
  <si>
    <t>Certificate printing papers</t>
  </si>
  <si>
    <t>White Board Markers</t>
  </si>
  <si>
    <t>Status</t>
  </si>
  <si>
    <t>Maximum Rs. 500.00 per participant per day</t>
  </si>
  <si>
    <t>Morning Tea</t>
  </si>
  <si>
    <t>Water Bottles</t>
  </si>
  <si>
    <t>Evening Tea</t>
  </si>
  <si>
    <t>Food Budget Status</t>
  </si>
  <si>
    <t>Day 1 Agenda Status</t>
  </si>
  <si>
    <t>Day 2 Agenda Status</t>
  </si>
  <si>
    <t>(Check each lecturer is paid only for equal or less than 3 hours)</t>
  </si>
  <si>
    <t xml:space="preserve">Designation </t>
  </si>
  <si>
    <t>Phone Number</t>
  </si>
  <si>
    <t>Fax Number</t>
  </si>
  <si>
    <t>Programme Coordinator:</t>
  </si>
  <si>
    <t>Unit Head (Counter Signed and Attested):</t>
  </si>
  <si>
    <t>…………….…………</t>
  </si>
  <si>
    <t>…………………………….…..</t>
  </si>
  <si>
    <t>…………………..….</t>
  </si>
  <si>
    <t>Total Program Days</t>
  </si>
  <si>
    <t xml:space="preserve">  One Program Duration (in Days)</t>
  </si>
  <si>
    <t>Date:  DD/MM/YYYY</t>
  </si>
  <si>
    <t>Conducted within the institution</t>
  </si>
  <si>
    <r>
      <t xml:space="preserve"> </t>
    </r>
    <r>
      <rPr>
        <sz val="10"/>
        <rFont val="Corbel"/>
        <family val="2"/>
      </rPr>
      <t>(E.g.: Lectures, Clinical training, Demonstrations, Individual, Projects, Course work etc.)</t>
    </r>
  </si>
  <si>
    <t>TOTAL COST PER PROGRAMME</t>
  </si>
  <si>
    <t>TOTAL COST ALL PROGRAMMES</t>
  </si>
  <si>
    <t>TOTAL PROGRAM COST PER PROGRAM</t>
  </si>
  <si>
    <t>My No:</t>
  </si>
  <si>
    <t>Education, Training and Research Unit,</t>
  </si>
  <si>
    <t>Ministry of Health, Nutrition and Indigenous Medicine,</t>
  </si>
  <si>
    <t>Colombo 10</t>
  </si>
  <si>
    <t>Deputy Director General / Director / Medical Superintendent,</t>
  </si>
  <si>
    <t>Allocation of Funds for the In Service Training Programmes - 2017</t>
  </si>
  <si>
    <t>Name of the Training Programme:</t>
  </si>
  <si>
    <t xml:space="preserve">Deputy Director General </t>
  </si>
  <si>
    <t>Education, Training and Research</t>
  </si>
  <si>
    <t>Dr. Sunil De Alwis</t>
  </si>
  <si>
    <t>Copies</t>
  </si>
  <si>
    <t>1.</t>
  </si>
  <si>
    <t>Name of the training programme</t>
  </si>
  <si>
    <t>2.</t>
  </si>
  <si>
    <t>No. of participants and their categories</t>
  </si>
  <si>
    <t>3.</t>
  </si>
  <si>
    <t>Amount of budget allocated and actual expenditure</t>
  </si>
  <si>
    <t>………………………………………………………..</t>
  </si>
  <si>
    <t>No. 385, Rev. Baddegama Wimalawansa Thero Mawatha,</t>
  </si>
  <si>
    <t>(Per programme)</t>
  </si>
  <si>
    <t>Total number of approved programmes:</t>
  </si>
  <si>
    <t>…………..</t>
  </si>
  <si>
    <t>.</t>
  </si>
  <si>
    <t>…………………………………………………………………...………………………………………………..……………….</t>
  </si>
  <si>
    <t>This is with reference to the above training proposal submitted on</t>
  </si>
  <si>
    <t>This is to inform you that funds will be released for the conduction of above training from the Vote Number - 111-02-11-1-2401(11).</t>
  </si>
  <si>
    <t>Amount of released funds:</t>
  </si>
  <si>
    <t xml:space="preserve">You are expected to follow relevant circulars and guidelines in relation to the conduction of In Service Training Programmes. All procurement must be done according to the procurement guidelines and Financial Regulations. </t>
  </si>
  <si>
    <t>My No: ETR/N/ISTP/02/2017</t>
  </si>
  <si>
    <t>……………………………</t>
  </si>
  <si>
    <t>Ref. No:</t>
  </si>
  <si>
    <t>Education, Training and Research,</t>
  </si>
  <si>
    <t>This is with reference to the above training programme No.</t>
  </si>
  <si>
    <t>Thank you for releasing the funds for the conduction of above training programme.</t>
  </si>
  <si>
    <t>Date of Conduction of the training:</t>
  </si>
  <si>
    <t>No. of actual participants:</t>
  </si>
  <si>
    <t>No. of expected participants:</t>
  </si>
  <si>
    <t>Actual Expenditure:</t>
  </si>
  <si>
    <t>………………………………………</t>
  </si>
  <si>
    <t>Please be kind enough to receive the progress report with following details.</t>
  </si>
  <si>
    <t>Number of approved programs:</t>
  </si>
  <si>
    <t>Amount of allocation per program:</t>
  </si>
  <si>
    <t>1. A separate proposal and budget should be submitted for each planned program</t>
  </si>
  <si>
    <t>2. Please save this soft copy as (Institution Category)_(Institution Name)_ISTP_(Serial Number)_(Date)</t>
  </si>
  <si>
    <t>Supplies / Consumables</t>
  </si>
  <si>
    <t>(Manual Check-No capital expenses are included)</t>
  </si>
  <si>
    <t>Other Direct Cost</t>
  </si>
  <si>
    <t>(Manual Check-No payments for the participants are included)</t>
  </si>
  <si>
    <t>Lecturer Fees</t>
  </si>
  <si>
    <t>(Manual Check-One Lecturer is not paid for more than 3 hours a day)</t>
  </si>
  <si>
    <t>Rejection of Allocation of Funds for the In Service Training Programmes - 2017</t>
  </si>
  <si>
    <t>Background</t>
  </si>
  <si>
    <t>Budget</t>
  </si>
  <si>
    <t>Agenda</t>
  </si>
  <si>
    <t>This is to inform you that funds cannot be released for the conduction of he above training program due to following reasons;</t>
  </si>
  <si>
    <t>PLEASE CHECK</t>
  </si>
  <si>
    <t>4.</t>
  </si>
  <si>
    <t>5.</t>
  </si>
  <si>
    <t>6.</t>
  </si>
  <si>
    <t>Please be kind enough correct these and re-submit your proposal.</t>
  </si>
  <si>
    <t>Once the training programme is completed, you are requested to send the progress report with the following details to the above address, as per attached format.</t>
  </si>
  <si>
    <t>Ref. No.</t>
  </si>
  <si>
    <r>
      <t xml:space="preserve">   </t>
    </r>
    <r>
      <rPr>
        <sz val="11"/>
        <rFont val="Wingdings 2"/>
        <family val="1"/>
        <charset val="2"/>
      </rPr>
      <t>*</t>
    </r>
    <r>
      <rPr>
        <sz val="12"/>
        <rFont val="Corbel"/>
        <family val="2"/>
      </rPr>
      <t xml:space="preserve">Technical skills       </t>
    </r>
    <r>
      <rPr>
        <sz val="12"/>
        <rFont val="Wingdings 2"/>
        <family val="1"/>
        <charset val="2"/>
      </rPr>
      <t>*</t>
    </r>
    <r>
      <rPr>
        <sz val="11"/>
        <rFont val="Corbel"/>
        <family val="2"/>
      </rPr>
      <t xml:space="preserve"> </t>
    </r>
    <r>
      <rPr>
        <sz val="12"/>
        <rFont val="Corbel"/>
        <family val="2"/>
      </rPr>
      <t xml:space="preserve">Managerial skills </t>
    </r>
    <r>
      <rPr>
        <sz val="11"/>
        <rFont val="Corbel"/>
        <family val="2"/>
      </rPr>
      <t xml:space="preserve">   </t>
    </r>
    <r>
      <rPr>
        <sz val="11"/>
        <rFont val="Wingdings 2"/>
        <family val="1"/>
        <charset val="2"/>
      </rPr>
      <t>*</t>
    </r>
    <r>
      <rPr>
        <sz val="11"/>
        <rFont val="Corbel"/>
        <family val="2"/>
      </rPr>
      <t xml:space="preserve"> </t>
    </r>
    <r>
      <rPr>
        <sz val="12"/>
        <rFont val="Corbel"/>
        <family val="2"/>
      </rPr>
      <t xml:space="preserve">Soft skills   </t>
    </r>
    <r>
      <rPr>
        <sz val="12"/>
        <rFont val="Wingdings 2"/>
        <family val="1"/>
        <charset val="2"/>
      </rPr>
      <t>*</t>
    </r>
    <r>
      <rPr>
        <sz val="12"/>
        <rFont val="Corbel"/>
        <family val="2"/>
      </rPr>
      <t xml:space="preserve"> </t>
    </r>
    <r>
      <rPr>
        <sz val="11"/>
        <rFont val="Corbel"/>
        <family val="2"/>
      </rPr>
      <t>Other</t>
    </r>
    <r>
      <rPr>
        <sz val="12"/>
        <rFont val="Corbel"/>
        <family val="2"/>
      </rPr>
      <t xml:space="preserve"> ……………………………………</t>
    </r>
  </si>
  <si>
    <t>Targeted skills category (X)</t>
  </si>
  <si>
    <t>Supportive Staff</t>
  </si>
  <si>
    <t>Total number of programs</t>
  </si>
  <si>
    <t>Programme Coordinator (Max. 4 days per program)</t>
  </si>
  <si>
    <t>Satisfactory / Not</t>
  </si>
  <si>
    <t>Comments:</t>
  </si>
  <si>
    <t>……………………………………………………………………………………………………………..……</t>
  </si>
  <si>
    <t>Guideline</t>
  </si>
  <si>
    <t>Capital expenses should not paid by in-service budget (e.g.: Payments for Printers, Cartridges, Photocopy Toners etc.)</t>
  </si>
  <si>
    <t>Payments for the participants cannot be done (e.g.: Travelling claims, stipend, subsistence etc.)</t>
  </si>
  <si>
    <t>Target Group Category</t>
  </si>
  <si>
    <t>(Manual Check - Funds should not allocated for training of non-health staff)</t>
  </si>
  <si>
    <t>Allocations should be used only for the conduction of in service training for health sector staff (E.g.: Community awareness programmes, Teachers training Programmes etc.)</t>
  </si>
  <si>
    <t>Category of Staff</t>
  </si>
  <si>
    <t>Category 1 - 06/2006 Circular SL 1 - 2006 Step 20 (Salary 35,705)</t>
  </si>
  <si>
    <t>Category 2 - 06/2006 Circular SL 1 - 2006 Step 12 (Salary 29,385)</t>
  </si>
  <si>
    <t>Category 3 - 06/2006 Circular SL 1 - 2006 Step 1 (Salary 22,935)</t>
  </si>
  <si>
    <t>Grade II and Preliminary Grade Medical Officers, Nursing Officers Grade 1, Grade I PSM Officers and Paramedical Officers, Supra Grade Management Assistants</t>
  </si>
  <si>
    <t>Nursing Officers Grade 2 and 3, PSM Officers and Paramedical Officers Grade 2 and 3, Management Assistants</t>
  </si>
  <si>
    <r>
      <t xml:space="preserve">Nursing Officers Grade 2 and 3, PSM Officers and Paramedical Officers Grade 2 and 3, Management Assistants </t>
    </r>
    <r>
      <rPr>
        <b/>
        <sz val="11"/>
        <rFont val="Arial"/>
        <family val="2"/>
      </rPr>
      <t>with a Degree</t>
    </r>
  </si>
  <si>
    <t>DGHS, Deputy Director General Grade, Senior Grade Medical Administrators, Consultants</t>
  </si>
  <si>
    <t>Section to look for</t>
  </si>
  <si>
    <t>Agenda and Lecturers - Category</t>
  </si>
  <si>
    <t>(Manual Check - Select the appropriate category)</t>
  </si>
  <si>
    <t>Deputy Grade Medical Administrators, Grade 1 Medical Officers, Special Grade Nursing Officers, Special Grade PSM Officers and Paramedical Officers</t>
  </si>
  <si>
    <t>Remarks / Circular</t>
  </si>
  <si>
    <t>EST/7/ALLOW/05/0029 - Ministry of Public Administration</t>
  </si>
  <si>
    <r>
      <t xml:space="preserve">Maximum lecturer fee should be 3 hours per lecturer per day - </t>
    </r>
    <r>
      <rPr>
        <b/>
        <sz val="11"/>
        <rFont val="Arial"/>
        <family val="2"/>
      </rPr>
      <t>EST/7/ALLOW/05/0029 - Ministry of Public Administration</t>
    </r>
  </si>
  <si>
    <r>
      <t xml:space="preserve">Resource Personnel - Circular - </t>
    </r>
    <r>
      <rPr>
        <b/>
        <sz val="11"/>
        <rFont val="Arial"/>
        <family val="2"/>
      </rPr>
      <t>EST/7/ALLOW/05/0029</t>
    </r>
  </si>
  <si>
    <r>
      <t xml:space="preserve">Payments for Lecturers are done according to the category   mentioned in the circular - </t>
    </r>
    <r>
      <rPr>
        <b/>
        <sz val="11"/>
        <rFont val="Arial"/>
        <family val="2"/>
      </rPr>
      <t>EST / 8 / ALLOW / 05 / 0029</t>
    </r>
  </si>
  <si>
    <t>Category 5 - Other health / non-health staff without a Degree</t>
  </si>
  <si>
    <t>Category 4 - Any health / non health staff member with a degree</t>
  </si>
  <si>
    <r>
      <t xml:space="preserve">4. Every section in the form should be properly filled </t>
    </r>
    <r>
      <rPr>
        <b/>
        <sz val="9"/>
        <color rgb="FFFF0000"/>
        <rFont val="Corbel"/>
        <family val="2"/>
      </rPr>
      <t>EXCEPT FOR COLOURED CELLS</t>
    </r>
  </si>
  <si>
    <t>In Service Training Programme Proposal (To be filled by the forwarding institution)</t>
  </si>
  <si>
    <t>nnn</t>
  </si>
  <si>
    <t>Total Day 3</t>
  </si>
  <si>
    <t>Day 3 Agenda Status</t>
  </si>
  <si>
    <t>Day 1</t>
  </si>
  <si>
    <t>Day 2</t>
  </si>
  <si>
    <t>Day 3</t>
  </si>
  <si>
    <t>Day 4</t>
  </si>
  <si>
    <t>Total Day 4</t>
  </si>
  <si>
    <t>Day 4 Agenda Status</t>
  </si>
  <si>
    <t>Day 5</t>
  </si>
  <si>
    <t>Total Day 5</t>
  </si>
  <si>
    <t>Day 5 Agenda Status</t>
  </si>
  <si>
    <t>Day 6</t>
  </si>
  <si>
    <t>Total Day 6</t>
  </si>
  <si>
    <t>Day 6 Agenda Status</t>
  </si>
  <si>
    <t>Day 7</t>
  </si>
  <si>
    <t>Total Day 7</t>
  </si>
  <si>
    <t>Day 7 Agenda Status</t>
  </si>
  <si>
    <t>Day 8</t>
  </si>
  <si>
    <t>Total Day 8</t>
  </si>
  <si>
    <t>Day 8 Agenda Status</t>
  </si>
  <si>
    <t>Day 9</t>
  </si>
  <si>
    <t>Total Day 9</t>
  </si>
  <si>
    <t>Day 9 Agenda Status</t>
  </si>
  <si>
    <t>Day 10</t>
  </si>
  <si>
    <t>Total Day 10</t>
  </si>
  <si>
    <t>Day 10 Agenda Status</t>
  </si>
  <si>
    <t>Day 11</t>
  </si>
  <si>
    <t>Total Day 11</t>
  </si>
  <si>
    <t>Day 11 Agenda Status</t>
  </si>
  <si>
    <t>Day 12</t>
  </si>
  <si>
    <t>Total Day 12</t>
  </si>
  <si>
    <t>Day 12 Agenda Status</t>
  </si>
  <si>
    <t>Day 13</t>
  </si>
  <si>
    <t>Total Day 13</t>
  </si>
  <si>
    <t>Day 13 Agenda Status</t>
  </si>
  <si>
    <t>Day 14 Agenda Status</t>
  </si>
  <si>
    <t>Total Day 14</t>
  </si>
  <si>
    <r>
      <t xml:space="preserve">3. Please email soft copy to </t>
    </r>
    <r>
      <rPr>
        <b/>
        <u/>
        <sz val="8"/>
        <color rgb="FF0070C0"/>
        <rFont val="Corbel"/>
        <family val="2"/>
      </rPr>
      <t>dtrg@health.gov.lk</t>
    </r>
    <r>
      <rPr>
        <b/>
        <sz val="8"/>
        <rFont val="Corbel"/>
        <family val="2"/>
      </rPr>
      <t xml:space="preserve"> and send the hard copy with signatures by post</t>
    </r>
  </si>
  <si>
    <t>ISTP/2018/INS/</t>
  </si>
  <si>
    <t>Attendants / Health Assistants</t>
  </si>
  <si>
    <t>Special Grade NO / Sisters / Nursing officers</t>
  </si>
  <si>
    <t>Principals/ tutors</t>
  </si>
  <si>
    <t>Medical Consultants</t>
  </si>
  <si>
    <t>Medical Officers / Dental Surgeons</t>
  </si>
  <si>
    <t>Maximum food budget should be Rs. 600 per participant per day</t>
  </si>
  <si>
    <t xml:space="preserve">Your No: </t>
  </si>
  <si>
    <t>Dr. H.D.B. Herath</t>
  </si>
  <si>
    <t>Actg. Deputy Director General,</t>
  </si>
  <si>
    <t>Progress Report of the In Service Training Programme - 2022</t>
  </si>
  <si>
    <t>In-Service Training Programme (ISTP)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</si>
</sst>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Rs-849]\ #,##0.00"/>
    <numFmt numFmtId="165" formatCode="hh:mm:ss;@"/>
    <numFmt numFmtId="166" formatCode="[$-F400]h:mm:ss\ AM/PM"/>
  </numFmts>
  <fonts count="34" x14ac:knownFonts="1">
    <font>
      <sz val="9"/>
      <name val="Arial"/>
    </font>
    <font>
      <sz val="9"/>
      <name val="Arial"/>
      <family val="2"/>
    </font>
    <font>
      <sz val="8"/>
      <name val="Arial"/>
      <family val="2"/>
    </font>
    <font>
      <sz val="11"/>
      <name val="Times New Roman"/>
      <family val="1"/>
    </font>
    <font>
      <b/>
      <sz val="11"/>
      <name val="Times New Roman"/>
      <family val="1"/>
    </font>
    <font>
      <i/>
      <sz val="11"/>
      <name val="Times New Roman"/>
      <family val="1"/>
    </font>
    <font>
      <b/>
      <i/>
      <sz val="11"/>
      <name val="Times New Roman"/>
      <family val="1"/>
    </font>
    <font>
      <b/>
      <sz val="11"/>
      <color rgb="FFFF0000"/>
      <name val="Times New Roman"/>
      <family val="1"/>
    </font>
    <font>
      <sz val="12"/>
      <name val="Corbel"/>
      <family val="2"/>
    </font>
    <font>
      <b/>
      <sz val="12"/>
      <color rgb="FF595959"/>
      <name val="Corbel"/>
      <family val="2"/>
    </font>
    <font>
      <sz val="10"/>
      <name val="Corbel"/>
      <family val="2"/>
    </font>
    <font>
      <sz val="11"/>
      <name val="Corbel"/>
      <family val="2"/>
    </font>
    <font>
      <b/>
      <sz val="12"/>
      <name val="Corbel"/>
      <family val="2"/>
    </font>
    <font>
      <sz val="8"/>
      <name val="Corbel"/>
      <family val="2"/>
    </font>
    <font>
      <b/>
      <u/>
      <sz val="12"/>
      <name val="Corbel"/>
      <family val="2"/>
    </font>
    <font>
      <sz val="14"/>
      <name val="Corbel"/>
      <family val="2"/>
    </font>
    <font>
      <b/>
      <sz val="14"/>
      <name val="Corbel"/>
      <family val="2"/>
    </font>
    <font>
      <b/>
      <sz val="11"/>
      <name val="Corbel"/>
      <family val="2"/>
    </font>
    <font>
      <b/>
      <sz val="10"/>
      <color rgb="FFFF0000"/>
      <name val="Times New Roman"/>
      <family val="1"/>
    </font>
    <font>
      <sz val="11"/>
      <name val="Arial"/>
      <family val="2"/>
    </font>
    <font>
      <b/>
      <sz val="11"/>
      <name val="Arial"/>
      <family val="2"/>
    </font>
    <font>
      <sz val="9"/>
      <name val="Corbel"/>
      <family val="2"/>
    </font>
    <font>
      <b/>
      <sz val="8"/>
      <name val="Corbel"/>
      <family val="2"/>
    </font>
    <font>
      <b/>
      <sz val="9"/>
      <name val="Corbel"/>
      <family val="2"/>
    </font>
    <font>
      <b/>
      <sz val="9"/>
      <color rgb="FFFF0000"/>
      <name val="Corbel"/>
      <family val="2"/>
    </font>
    <font>
      <b/>
      <sz val="11"/>
      <color rgb="FFFF0000"/>
      <name val="Corbel"/>
      <family val="2"/>
    </font>
    <font>
      <sz val="12"/>
      <name val="Cambria"/>
      <family val="1"/>
      <scheme val="major"/>
    </font>
    <font>
      <b/>
      <sz val="12"/>
      <name val="Cambria"/>
      <family val="1"/>
      <scheme val="major"/>
    </font>
    <font>
      <b/>
      <sz val="10"/>
      <name val="Corbel"/>
      <family val="2"/>
    </font>
    <font>
      <sz val="12"/>
      <name val="Wingdings 2"/>
      <family val="1"/>
      <charset val="2"/>
    </font>
    <font>
      <sz val="11"/>
      <name val="Wingdings 2"/>
      <family val="1"/>
      <charset val="2"/>
    </font>
    <font>
      <b/>
      <sz val="10"/>
      <name val="Times New Roman"/>
      <family val="1"/>
    </font>
    <font>
      <b/>
      <sz val="9"/>
      <name val="Arial"/>
      <family val="2"/>
    </font>
    <font>
      <b/>
      <u/>
      <sz val="8"/>
      <color rgb="FF0070C0"/>
      <name val="Corbel"/>
      <family val="2"/>
    </font>
  </fonts>
  <fills count="1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C000"/>
        <bgColor indexed="64"/>
      </patternFill>
    </fill>
    <fill>
      <patternFill patternType="solid">
        <fgColor rgb="FF66FF66"/>
        <bgColor indexed="64"/>
      </patternFill>
    </fill>
    <fill>
      <patternFill patternType="solid">
        <fgColor theme="5" tint="0.79998168889431442"/>
        <bgColor indexed="64"/>
      </patternFill>
    </fill>
    <fill>
      <patternFill patternType="solid">
        <fgColor rgb="FF00FFFF"/>
        <bgColor indexed="64"/>
      </patternFill>
    </fill>
    <fill>
      <patternFill patternType="solid">
        <fgColor rgb="FF66FFFF"/>
        <bgColor indexed="64"/>
      </patternFill>
    </fill>
  </fills>
  <borders count="6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414">
    <xf numFmtId="0" fontId="0" fillId="0" borderId="0" xfId="0"/>
    <xf numFmtId="0" fontId="3" fillId="0" borderId="0" xfId="1" applyFont="1" applyFill="1"/>
    <xf numFmtId="0" fontId="3" fillId="0" borderId="0" xfId="1" applyFont="1" applyFill="1" applyAlignment="1">
      <alignment horizontal="center"/>
    </xf>
    <xf numFmtId="0" fontId="4" fillId="0" borderId="0" xfId="1" applyFont="1" applyFill="1"/>
    <xf numFmtId="0" fontId="3" fillId="0" borderId="6" xfId="1" applyFont="1" applyFill="1" applyBorder="1" applyAlignment="1">
      <alignment horizontal="center"/>
    </xf>
    <xf numFmtId="0" fontId="3" fillId="0" borderId="0" xfId="1" applyFont="1" applyFill="1" applyBorder="1"/>
    <xf numFmtId="7" fontId="3" fillId="0" borderId="0" xfId="1" applyNumberFormat="1" applyFont="1" applyFill="1"/>
    <xf numFmtId="0" fontId="3" fillId="3" borderId="9" xfId="1" applyFont="1" applyFill="1" applyBorder="1" applyAlignment="1">
      <alignment horizontal="center"/>
    </xf>
    <xf numFmtId="10" fontId="5" fillId="3" borderId="9" xfId="1" applyNumberFormat="1" applyFont="1" applyFill="1" applyBorder="1" applyAlignment="1">
      <alignment horizontal="center" wrapText="1"/>
    </xf>
    <xf numFmtId="7" fontId="3" fillId="3" borderId="9" xfId="1" applyNumberFormat="1" applyFont="1" applyFill="1" applyBorder="1" applyAlignment="1">
      <alignment horizontal="center" wrapText="1"/>
    </xf>
    <xf numFmtId="0" fontId="3" fillId="4" borderId="9" xfId="1" applyFont="1" applyFill="1" applyBorder="1" applyAlignment="1">
      <alignment horizontal="center"/>
    </xf>
    <xf numFmtId="10" fontId="4" fillId="3" borderId="9" xfId="1" applyNumberFormat="1" applyFont="1" applyFill="1" applyBorder="1" applyAlignment="1">
      <alignment horizontal="center" wrapText="1"/>
    </xf>
    <xf numFmtId="0" fontId="4" fillId="3" borderId="11" xfId="1" applyFont="1" applyFill="1" applyBorder="1"/>
    <xf numFmtId="0" fontId="4" fillId="4" borderId="11" xfId="1" applyFont="1" applyFill="1" applyBorder="1"/>
    <xf numFmtId="164" fontId="3" fillId="0" borderId="0" xfId="1" applyNumberFormat="1" applyFont="1" applyFill="1" applyAlignment="1">
      <alignment horizontal="center"/>
    </xf>
    <xf numFmtId="164" fontId="3" fillId="0" borderId="0" xfId="1" applyNumberFormat="1" applyFont="1" applyFill="1"/>
    <xf numFmtId="0" fontId="0" fillId="0" borderId="0" xfId="0" applyAlignment="1">
      <alignment horizontal="center" vertical="center"/>
    </xf>
    <xf numFmtId="10" fontId="5" fillId="8" borderId="11" xfId="1" applyNumberFormat="1" applyFont="1" applyFill="1" applyBorder="1" applyAlignment="1">
      <alignment wrapText="1"/>
    </xf>
    <xf numFmtId="0" fontId="3" fillId="8" borderId="9" xfId="1" applyFont="1" applyFill="1" applyBorder="1" applyAlignment="1">
      <alignment horizontal="center"/>
    </xf>
    <xf numFmtId="10" fontId="5" fillId="8" borderId="9" xfId="1" applyNumberFormat="1" applyFont="1" applyFill="1" applyBorder="1" applyAlignment="1">
      <alignment horizontal="center" wrapText="1"/>
    </xf>
    <xf numFmtId="0" fontId="3" fillId="9" borderId="3" xfId="1" applyFont="1" applyFill="1" applyBorder="1" applyAlignment="1">
      <alignment horizontal="center"/>
    </xf>
    <xf numFmtId="7" fontId="3" fillId="9" borderId="3" xfId="1" applyNumberFormat="1" applyFont="1" applyFill="1" applyBorder="1" applyAlignment="1">
      <alignment horizontal="center"/>
    </xf>
    <xf numFmtId="0" fontId="3" fillId="9" borderId="1" xfId="1" applyFont="1" applyFill="1" applyBorder="1" applyAlignment="1">
      <alignment horizontal="center" wrapText="1"/>
    </xf>
    <xf numFmtId="10" fontId="4" fillId="9" borderId="26" xfId="1" applyNumberFormat="1" applyFont="1" applyFill="1" applyBorder="1" applyAlignment="1">
      <alignment horizontal="center" wrapText="1"/>
    </xf>
    <xf numFmtId="0" fontId="3" fillId="9" borderId="5" xfId="1" applyFont="1" applyFill="1" applyBorder="1" applyAlignment="1">
      <alignment horizontal="center"/>
    </xf>
    <xf numFmtId="164" fontId="4" fillId="6" borderId="19" xfId="0" applyNumberFormat="1" applyFont="1" applyFill="1" applyBorder="1" applyAlignment="1">
      <alignment horizontal="center" wrapText="1"/>
    </xf>
    <xf numFmtId="0" fontId="3" fillId="7" borderId="8" xfId="0" applyFont="1" applyFill="1" applyBorder="1" applyAlignment="1">
      <alignment vertical="center"/>
    </xf>
    <xf numFmtId="164" fontId="3" fillId="7" borderId="8" xfId="0" applyNumberFormat="1" applyFont="1" applyFill="1" applyBorder="1" applyAlignment="1">
      <alignment vertical="center"/>
    </xf>
    <xf numFmtId="165" fontId="3" fillId="7" borderId="8" xfId="0" applyNumberFormat="1" applyFont="1" applyFill="1" applyBorder="1" applyAlignment="1">
      <alignment vertical="center"/>
    </xf>
    <xf numFmtId="165" fontId="3" fillId="10" borderId="9" xfId="0" applyNumberFormat="1" applyFont="1" applyFill="1" applyBorder="1" applyAlignment="1">
      <alignment vertical="center"/>
    </xf>
    <xf numFmtId="0" fontId="3" fillId="10" borderId="9" xfId="0" applyFont="1" applyFill="1" applyBorder="1" applyAlignment="1">
      <alignment vertical="center"/>
    </xf>
    <xf numFmtId="164" fontId="3" fillId="10" borderId="8" xfId="0" applyNumberFormat="1" applyFont="1" applyFill="1" applyBorder="1" applyAlignment="1">
      <alignment vertical="center"/>
    </xf>
    <xf numFmtId="0" fontId="8" fillId="0" borderId="0" xfId="0" applyFont="1" applyAlignment="1">
      <alignment vertical="center"/>
    </xf>
    <xf numFmtId="0" fontId="8" fillId="12" borderId="15" xfId="0" applyFont="1" applyFill="1" applyBorder="1"/>
    <xf numFmtId="0" fontId="8" fillId="12" borderId="29" xfId="0" applyFont="1" applyFill="1" applyBorder="1"/>
    <xf numFmtId="0" fontId="8" fillId="12" borderId="25" xfId="0" applyFont="1" applyFill="1" applyBorder="1"/>
    <xf numFmtId="0" fontId="8" fillId="12" borderId="12" xfId="0" applyFont="1" applyFill="1" applyBorder="1"/>
    <xf numFmtId="0" fontId="8" fillId="12" borderId="19" xfId="0" applyFont="1" applyFill="1" applyBorder="1"/>
    <xf numFmtId="0" fontId="8" fillId="12" borderId="10" xfId="0" applyFont="1" applyFill="1" applyBorder="1"/>
    <xf numFmtId="0" fontId="8" fillId="12" borderId="31" xfId="0" applyFont="1" applyFill="1" applyBorder="1"/>
    <xf numFmtId="0" fontId="8" fillId="12" borderId="32" xfId="0" applyFont="1" applyFill="1" applyBorder="1"/>
    <xf numFmtId="0" fontId="8" fillId="12" borderId="33" xfId="0" applyFont="1" applyFill="1" applyBorder="1"/>
    <xf numFmtId="0" fontId="8" fillId="12" borderId="21" xfId="0" applyFont="1" applyFill="1" applyBorder="1"/>
    <xf numFmtId="0" fontId="8" fillId="12" borderId="0" xfId="0" applyFont="1" applyFill="1" applyBorder="1"/>
    <xf numFmtId="0" fontId="8" fillId="12" borderId="23" xfId="0" applyFont="1" applyFill="1" applyBorder="1"/>
    <xf numFmtId="0" fontId="12" fillId="12" borderId="34" xfId="0" applyFont="1" applyFill="1" applyBorder="1"/>
    <xf numFmtId="0" fontId="8" fillId="12" borderId="35" xfId="0" applyFont="1" applyFill="1" applyBorder="1"/>
    <xf numFmtId="0" fontId="8" fillId="12" borderId="8" xfId="0" applyFont="1" applyFill="1" applyBorder="1"/>
    <xf numFmtId="0" fontId="8" fillId="12" borderId="37" xfId="0" applyFont="1" applyFill="1" applyBorder="1"/>
    <xf numFmtId="0" fontId="8" fillId="12" borderId="39" xfId="0" applyFont="1" applyFill="1" applyBorder="1"/>
    <xf numFmtId="0" fontId="8" fillId="12" borderId="24" xfId="0" applyFont="1" applyFill="1" applyBorder="1"/>
    <xf numFmtId="0" fontId="8" fillId="12" borderId="37" xfId="0" applyFont="1" applyFill="1" applyBorder="1" applyAlignment="1">
      <alignment vertical="center"/>
    </xf>
    <xf numFmtId="0" fontId="3" fillId="12" borderId="2" xfId="1" applyFont="1" applyFill="1" applyBorder="1" applyAlignment="1">
      <alignment horizontal="center"/>
    </xf>
    <xf numFmtId="166" fontId="3" fillId="10" borderId="8" xfId="0" applyNumberFormat="1" applyFont="1" applyFill="1" applyBorder="1" applyAlignment="1">
      <alignment vertical="center"/>
    </xf>
    <xf numFmtId="0" fontId="0" fillId="14" borderId="34" xfId="0" applyFill="1" applyBorder="1"/>
    <xf numFmtId="0" fontId="0" fillId="14" borderId="35" xfId="0" applyFill="1" applyBorder="1"/>
    <xf numFmtId="0" fontId="0" fillId="14" borderId="36" xfId="0" applyFill="1" applyBorder="1"/>
    <xf numFmtId="0" fontId="0" fillId="14" borderId="10" xfId="0" applyFill="1" applyBorder="1"/>
    <xf numFmtId="0" fontId="0" fillId="14" borderId="0" xfId="0" applyFill="1" applyBorder="1"/>
    <xf numFmtId="0" fontId="15" fillId="14" borderId="0" xfId="0" applyFont="1" applyFill="1" applyBorder="1" applyAlignment="1">
      <alignment horizontal="left" vertical="center"/>
    </xf>
    <xf numFmtId="0" fontId="15" fillId="14" borderId="23" xfId="0" applyFont="1" applyFill="1" applyBorder="1" applyAlignment="1">
      <alignment horizontal="left" vertical="center"/>
    </xf>
    <xf numFmtId="0" fontId="16" fillId="14" borderId="0" xfId="0" applyFont="1" applyFill="1" applyBorder="1" applyAlignment="1">
      <alignment horizontal="left" vertical="center"/>
    </xf>
    <xf numFmtId="0" fontId="8" fillId="0" borderId="43" xfId="0" applyFont="1" applyFill="1" applyBorder="1" applyAlignment="1" applyProtection="1">
      <alignment vertical="center" wrapText="1"/>
      <protection locked="0"/>
    </xf>
    <xf numFmtId="0" fontId="8" fillId="0" borderId="44" xfId="0" applyFont="1" applyBorder="1" applyAlignment="1" applyProtection="1">
      <alignment horizontal="left" vertical="center" wrapText="1"/>
      <protection locked="0"/>
    </xf>
    <xf numFmtId="0" fontId="8" fillId="0" borderId="34"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36" xfId="0" applyFont="1" applyBorder="1" applyAlignment="1" applyProtection="1">
      <alignment vertical="center" wrapText="1"/>
      <protection locked="0"/>
    </xf>
    <xf numFmtId="165" fontId="3" fillId="0" borderId="8" xfId="0" applyNumberFormat="1"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4" fillId="14" borderId="10" xfId="1" applyFont="1" applyFill="1" applyBorder="1" applyAlignment="1">
      <alignment horizontal="left" vertical="center" wrapText="1"/>
    </xf>
    <xf numFmtId="0" fontId="4" fillId="14" borderId="2" xfId="0" applyFont="1" applyFill="1" applyBorder="1" applyAlignment="1">
      <alignment horizontal="center" wrapText="1"/>
    </xf>
    <xf numFmtId="0" fontId="3" fillId="14" borderId="10" xfId="1" applyFont="1" applyFill="1" applyBorder="1" applyAlignment="1">
      <alignment horizontal="left" vertical="center" wrapText="1"/>
    </xf>
    <xf numFmtId="0" fontId="3" fillId="0" borderId="10" xfId="1" applyFont="1" applyFill="1" applyBorder="1" applyProtection="1">
      <protection locked="0"/>
    </xf>
    <xf numFmtId="0" fontId="3" fillId="0" borderId="2" xfId="1" applyFont="1" applyFill="1" applyBorder="1" applyAlignment="1" applyProtection="1">
      <alignment horizontal="center"/>
      <protection locked="0"/>
    </xf>
    <xf numFmtId="0" fontId="3" fillId="0" borderId="6" xfId="1" applyFont="1" applyFill="1" applyBorder="1" applyAlignment="1" applyProtection="1">
      <alignment horizontal="center"/>
      <protection locked="0"/>
    </xf>
    <xf numFmtId="7" fontId="3" fillId="0" borderId="2" xfId="1" applyNumberFormat="1" applyFont="1" applyFill="1" applyBorder="1" applyAlignment="1" applyProtection="1">
      <alignment horizontal="center"/>
      <protection locked="0"/>
    </xf>
    <xf numFmtId="164" fontId="3" fillId="0" borderId="2" xfId="1" applyNumberFormat="1" applyFont="1" applyFill="1" applyBorder="1" applyAlignment="1" applyProtection="1">
      <alignment horizontal="center"/>
      <protection locked="0"/>
    </xf>
    <xf numFmtId="0" fontId="3" fillId="10" borderId="8" xfId="0" applyFont="1" applyFill="1" applyBorder="1" applyAlignment="1">
      <alignment vertical="center"/>
    </xf>
    <xf numFmtId="165" fontId="3" fillId="10" borderId="8" xfId="0" applyNumberFormat="1" applyFont="1" applyFill="1" applyBorder="1" applyAlignment="1">
      <alignment vertical="center"/>
    </xf>
    <xf numFmtId="165" fontId="3" fillId="0" borderId="3" xfId="0" applyNumberFormat="1"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7" borderId="3" xfId="0" applyFont="1" applyFill="1" applyBorder="1" applyAlignment="1">
      <alignment vertical="center"/>
    </xf>
    <xf numFmtId="164" fontId="3" fillId="7" borderId="3" xfId="0" applyNumberFormat="1" applyFont="1" applyFill="1" applyBorder="1" applyAlignment="1">
      <alignment vertical="center"/>
    </xf>
    <xf numFmtId="165" fontId="3" fillId="7" borderId="3" xfId="0" applyNumberFormat="1" applyFont="1" applyFill="1" applyBorder="1" applyAlignment="1">
      <alignment vertical="center"/>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 fillId="7" borderId="51" xfId="0" applyFont="1" applyFill="1" applyBorder="1" applyAlignment="1">
      <alignment horizontal="center" vertical="center" wrapText="1"/>
    </xf>
    <xf numFmtId="0" fontId="7" fillId="7" borderId="52" xfId="0" applyFont="1" applyFill="1" applyBorder="1" applyAlignment="1">
      <alignment horizontal="center" vertical="center" wrapText="1"/>
    </xf>
    <xf numFmtId="164" fontId="3" fillId="6" borderId="2" xfId="1" applyNumberFormat="1" applyFont="1" applyFill="1" applyBorder="1" applyAlignment="1" applyProtection="1">
      <alignment horizontal="center"/>
    </xf>
    <xf numFmtId="0" fontId="8" fillId="12" borderId="1" xfId="0" applyFont="1" applyFill="1" applyBorder="1"/>
    <xf numFmtId="10" fontId="7" fillId="10" borderId="9" xfId="1" applyNumberFormat="1" applyFont="1" applyFill="1" applyBorder="1" applyAlignment="1">
      <alignment horizontal="center" wrapText="1"/>
    </xf>
    <xf numFmtId="164" fontId="4" fillId="10" borderId="9" xfId="1" applyNumberFormat="1" applyFont="1" applyFill="1" applyBorder="1" applyAlignment="1">
      <alignment horizontal="center" wrapText="1"/>
    </xf>
    <xf numFmtId="0" fontId="13" fillId="10" borderId="20" xfId="0" applyFont="1" applyFill="1" applyBorder="1" applyAlignment="1">
      <alignment horizontal="center" vertical="center"/>
    </xf>
    <xf numFmtId="0" fontId="13" fillId="10" borderId="8" xfId="0" applyFont="1" applyFill="1" applyBorder="1" applyAlignment="1">
      <alignment horizontal="center" vertical="center"/>
    </xf>
    <xf numFmtId="0" fontId="7" fillId="10" borderId="8" xfId="0" applyFont="1" applyFill="1" applyBorder="1" applyAlignment="1">
      <alignment horizontal="right" vertical="center"/>
    </xf>
    <xf numFmtId="0" fontId="18" fillId="10" borderId="8" xfId="0" applyFont="1" applyFill="1" applyBorder="1" applyAlignment="1">
      <alignment horizontal="center" vertical="center"/>
    </xf>
    <xf numFmtId="0" fontId="8" fillId="0" borderId="0" xfId="0" applyFont="1" applyBorder="1" applyAlignment="1" applyProtection="1">
      <alignment horizontal="left" vertical="center" wrapText="1"/>
      <protection locked="0"/>
    </xf>
    <xf numFmtId="0" fontId="11" fillId="0" borderId="0" xfId="0" applyFont="1" applyBorder="1" applyAlignment="1" applyProtection="1">
      <alignment horizontal="center" vertical="center" wrapText="1"/>
      <protection locked="0"/>
    </xf>
    <xf numFmtId="0" fontId="12" fillId="0" borderId="34"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10" xfId="0" applyFont="1" applyBorder="1" applyAlignment="1" applyProtection="1">
      <alignment horizontal="left" vertical="center"/>
      <protection locked="0"/>
    </xf>
    <xf numFmtId="0" fontId="8" fillId="0" borderId="10" xfId="0" applyFont="1" applyBorder="1" applyAlignment="1" applyProtection="1">
      <alignment vertical="center"/>
      <protection locked="0"/>
    </xf>
    <xf numFmtId="0" fontId="8" fillId="11" borderId="8" xfId="0" applyFont="1" applyFill="1" applyBorder="1" applyAlignment="1" applyProtection="1">
      <alignment horizontal="right" vertical="center" wrapText="1"/>
      <protection locked="0"/>
    </xf>
    <xf numFmtId="0" fontId="12" fillId="13" borderId="8" xfId="0" applyFont="1" applyFill="1" applyBorder="1" applyAlignment="1" applyProtection="1">
      <alignment vertical="center" wrapText="1"/>
    </xf>
    <xf numFmtId="0" fontId="8" fillId="11" borderId="44" xfId="0" applyFont="1" applyFill="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3" fillId="0" borderId="55" xfId="0" applyFont="1" applyBorder="1" applyAlignment="1" applyProtection="1">
      <alignment vertical="center"/>
      <protection locked="0"/>
    </xf>
    <xf numFmtId="0" fontId="3" fillId="7" borderId="56" xfId="0" applyFont="1" applyFill="1" applyBorder="1" applyAlignment="1">
      <alignment vertical="center"/>
    </xf>
    <xf numFmtId="0" fontId="3" fillId="0" borderId="44" xfId="0" applyFont="1" applyBorder="1" applyAlignment="1" applyProtection="1">
      <alignment vertical="center"/>
      <protection locked="0"/>
    </xf>
    <xf numFmtId="0" fontId="3" fillId="7" borderId="45" xfId="0" applyFont="1" applyFill="1" applyBorder="1" applyAlignment="1">
      <alignment vertical="center"/>
    </xf>
    <xf numFmtId="0" fontId="3" fillId="10" borderId="11" xfId="0" applyFont="1" applyFill="1" applyBorder="1" applyAlignment="1">
      <alignment vertical="center"/>
    </xf>
    <xf numFmtId="0" fontId="3" fillId="10" borderId="57" xfId="0" applyFont="1" applyFill="1" applyBorder="1" applyAlignment="1">
      <alignment vertical="center"/>
    </xf>
    <xf numFmtId="0" fontId="3" fillId="10" borderId="45" xfId="0" applyNumberFormat="1" applyFont="1" applyFill="1" applyBorder="1" applyAlignment="1">
      <alignment vertical="center"/>
    </xf>
    <xf numFmtId="0" fontId="4" fillId="14" borderId="34" xfId="1" applyFont="1" applyFill="1" applyBorder="1" applyAlignment="1">
      <alignment horizontal="left"/>
    </xf>
    <xf numFmtId="0" fontId="4" fillId="14" borderId="10" xfId="1" applyFont="1" applyFill="1" applyBorder="1" applyAlignment="1">
      <alignment horizontal="left"/>
    </xf>
    <xf numFmtId="0" fontId="3" fillId="9" borderId="60" xfId="1" applyFont="1" applyFill="1" applyBorder="1"/>
    <xf numFmtId="164" fontId="3" fillId="9" borderId="56" xfId="1" applyNumberFormat="1" applyFont="1" applyFill="1" applyBorder="1" applyAlignment="1">
      <alignment horizontal="center"/>
    </xf>
    <xf numFmtId="164" fontId="3" fillId="6" borderId="19" xfId="1" applyNumberFormat="1" applyFont="1" applyFill="1" applyBorder="1" applyAlignment="1">
      <alignment horizontal="center"/>
    </xf>
    <xf numFmtId="164" fontId="4" fillId="8" borderId="57" xfId="1" applyNumberFormat="1" applyFont="1" applyFill="1" applyBorder="1" applyAlignment="1">
      <alignment horizontal="center" wrapText="1"/>
    </xf>
    <xf numFmtId="164" fontId="4" fillId="3" borderId="57" xfId="1" applyNumberFormat="1" applyFont="1" applyFill="1" applyBorder="1" applyAlignment="1">
      <alignment horizontal="center" wrapText="1"/>
    </xf>
    <xf numFmtId="0" fontId="4" fillId="9" borderId="53" xfId="1" applyFont="1" applyFill="1" applyBorder="1"/>
    <xf numFmtId="164" fontId="3" fillId="9" borderId="18" xfId="1" applyNumberFormat="1" applyFont="1" applyFill="1" applyBorder="1" applyAlignment="1">
      <alignment horizontal="center" wrapText="1"/>
    </xf>
    <xf numFmtId="0" fontId="3" fillId="9" borderId="60" xfId="1" applyFont="1" applyFill="1" applyBorder="1" applyAlignment="1">
      <alignment wrapText="1"/>
    </xf>
    <xf numFmtId="164" fontId="4" fillId="3" borderId="45" xfId="1" applyNumberFormat="1" applyFont="1" applyFill="1" applyBorder="1" applyAlignment="1">
      <alignment horizontal="center" wrapText="1"/>
    </xf>
    <xf numFmtId="164" fontId="4" fillId="4" borderId="45" xfId="1" applyNumberFormat="1" applyFont="1" applyFill="1" applyBorder="1" applyAlignment="1">
      <alignment horizontal="center"/>
    </xf>
    <xf numFmtId="0" fontId="4" fillId="5" borderId="31" xfId="1" applyFont="1" applyFill="1" applyBorder="1" applyAlignment="1">
      <alignment horizontal="center"/>
    </xf>
    <xf numFmtId="0" fontId="4" fillId="5" borderId="37" xfId="1" applyFont="1" applyFill="1" applyBorder="1" applyAlignment="1">
      <alignment horizontal="center"/>
    </xf>
    <xf numFmtId="164" fontId="4" fillId="5" borderId="24" xfId="1" applyNumberFormat="1" applyFont="1" applyFill="1" applyBorder="1" applyAlignment="1">
      <alignment horizontal="center"/>
    </xf>
    <xf numFmtId="0" fontId="19" fillId="10" borderId="8" xfId="0" applyFont="1" applyFill="1" applyBorder="1" applyAlignment="1">
      <alignment vertical="center"/>
    </xf>
    <xf numFmtId="0" fontId="0" fillId="0" borderId="0" xfId="0" applyAlignment="1">
      <alignment vertical="center"/>
    </xf>
    <xf numFmtId="10" fontId="19" fillId="10" borderId="8" xfId="0" applyNumberFormat="1" applyFont="1" applyFill="1" applyBorder="1" applyAlignment="1">
      <alignment vertical="center"/>
    </xf>
    <xf numFmtId="0" fontId="19" fillId="10" borderId="43" xfId="0" applyFont="1" applyFill="1" applyBorder="1" applyAlignment="1">
      <alignment vertical="center"/>
    </xf>
    <xf numFmtId="0" fontId="20" fillId="10" borderId="38" xfId="0" applyFont="1" applyFill="1" applyBorder="1" applyAlignment="1">
      <alignment vertical="center"/>
    </xf>
    <xf numFmtId="0" fontId="20" fillId="10" borderId="30" xfId="0" applyFont="1" applyFill="1" applyBorder="1" applyAlignment="1">
      <alignment vertical="center"/>
    </xf>
    <xf numFmtId="0" fontId="19" fillId="10" borderId="44" xfId="0" applyFont="1" applyFill="1" applyBorder="1" applyAlignment="1">
      <alignment vertical="center"/>
    </xf>
    <xf numFmtId="0" fontId="19" fillId="10" borderId="45" xfId="0" applyFont="1" applyFill="1" applyBorder="1" applyAlignment="1">
      <alignment vertical="center"/>
    </xf>
    <xf numFmtId="10" fontId="19" fillId="10" borderId="45" xfId="0" applyNumberFormat="1" applyFont="1" applyFill="1" applyBorder="1" applyAlignment="1">
      <alignment vertical="center"/>
    </xf>
    <xf numFmtId="0" fontId="19" fillId="10" borderId="46" xfId="0" applyFont="1" applyFill="1" applyBorder="1" applyAlignment="1">
      <alignment vertical="center"/>
    </xf>
    <xf numFmtId="0" fontId="3" fillId="0" borderId="10" xfId="1" applyFont="1" applyFill="1" applyBorder="1" applyProtection="1"/>
    <xf numFmtId="0" fontId="14" fillId="12" borderId="10" xfId="0" applyFont="1" applyFill="1" applyBorder="1" applyAlignment="1">
      <alignment horizontal="center" vertical="center"/>
    </xf>
    <xf numFmtId="0" fontId="14" fillId="12" borderId="0" xfId="0" applyFont="1" applyFill="1" applyBorder="1" applyAlignment="1">
      <alignment horizontal="center" vertical="center"/>
    </xf>
    <xf numFmtId="0" fontId="14" fillId="12" borderId="23" xfId="0" applyFont="1" applyFill="1" applyBorder="1" applyAlignment="1">
      <alignment horizontal="center" vertical="center"/>
    </xf>
    <xf numFmtId="0" fontId="8" fillId="0" borderId="31" xfId="0" applyFont="1" applyBorder="1" applyAlignment="1" applyProtection="1">
      <alignment vertical="center" wrapText="1"/>
      <protection locked="0"/>
    </xf>
    <xf numFmtId="0" fontId="8" fillId="0" borderId="37" xfId="0" applyFont="1" applyBorder="1" applyAlignment="1" applyProtection="1">
      <alignment vertical="center" wrapText="1"/>
      <protection locked="0"/>
    </xf>
    <xf numFmtId="0" fontId="8" fillId="0" borderId="24" xfId="0" applyFont="1" applyBorder="1" applyAlignment="1" applyProtection="1">
      <alignment vertical="center" wrapText="1"/>
      <protection locked="0"/>
    </xf>
    <xf numFmtId="0" fontId="12" fillId="0" borderId="35" xfId="0" applyFont="1" applyBorder="1" applyAlignment="1" applyProtection="1">
      <alignment vertical="center" wrapText="1"/>
      <protection locked="0"/>
    </xf>
    <xf numFmtId="0" fontId="12" fillId="0" borderId="36"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23"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45" xfId="0" applyFont="1" applyBorder="1" applyAlignment="1" applyProtection="1">
      <alignment vertical="center" wrapText="1"/>
      <protection locked="0"/>
    </xf>
    <xf numFmtId="0" fontId="8" fillId="11" borderId="45" xfId="0" applyFont="1" applyFill="1" applyBorder="1" applyAlignment="1" applyProtection="1">
      <alignment vertical="center" wrapText="1"/>
      <protection locked="0"/>
    </xf>
    <xf numFmtId="0" fontId="8" fillId="11" borderId="8" xfId="0" applyFont="1" applyFill="1" applyBorder="1" applyAlignment="1" applyProtection="1">
      <alignment vertical="center" wrapText="1"/>
      <protection locked="0"/>
    </xf>
    <xf numFmtId="165" fontId="3" fillId="0" borderId="3" xfId="0" applyNumberFormat="1"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165" fontId="3" fillId="0" borderId="8" xfId="0" applyNumberFormat="1"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8" fillId="11" borderId="8" xfId="0" applyFont="1" applyFill="1" applyBorder="1" applyAlignment="1" applyProtection="1">
      <alignment horizontal="center" vertical="center" wrapText="1"/>
      <protection locked="0"/>
    </xf>
    <xf numFmtId="0" fontId="21" fillId="14" borderId="10" xfId="0" applyFont="1" applyFill="1" applyBorder="1"/>
    <xf numFmtId="0" fontId="22" fillId="14" borderId="0" xfId="0" applyFont="1" applyFill="1" applyBorder="1" applyAlignment="1">
      <alignment horizontal="left" vertical="center"/>
    </xf>
    <xf numFmtId="0" fontId="23" fillId="14" borderId="0" xfId="0" applyFont="1" applyFill="1" applyBorder="1"/>
    <xf numFmtId="0" fontId="22" fillId="14" borderId="0" xfId="0" applyFont="1" applyFill="1" applyBorder="1" applyAlignment="1">
      <alignment vertical="center"/>
    </xf>
    <xf numFmtId="0" fontId="21" fillId="14" borderId="0" xfId="0" applyFont="1" applyFill="1" applyBorder="1"/>
    <xf numFmtId="0" fontId="21" fillId="14" borderId="23" xfId="0" applyFont="1" applyFill="1" applyBorder="1"/>
    <xf numFmtId="0" fontId="21" fillId="14" borderId="31" xfId="0" applyFont="1" applyFill="1" applyBorder="1" applyAlignment="1"/>
    <xf numFmtId="0" fontId="21" fillId="14" borderId="37" xfId="0" applyFont="1" applyFill="1" applyBorder="1"/>
    <xf numFmtId="0" fontId="21" fillId="14" borderId="24" xfId="0" applyFont="1" applyFill="1" applyBorder="1"/>
    <xf numFmtId="0" fontId="21" fillId="12" borderId="34" xfId="0" applyFont="1" applyFill="1" applyBorder="1"/>
    <xf numFmtId="0" fontId="21" fillId="12" borderId="35" xfId="0" applyFont="1" applyFill="1" applyBorder="1"/>
    <xf numFmtId="0" fontId="21" fillId="12" borderId="36" xfId="0" applyFont="1" applyFill="1" applyBorder="1"/>
    <xf numFmtId="0" fontId="21" fillId="12" borderId="31" xfId="0" applyFont="1" applyFill="1" applyBorder="1"/>
    <xf numFmtId="0" fontId="21" fillId="12" borderId="37" xfId="0" applyFont="1" applyFill="1" applyBorder="1"/>
    <xf numFmtId="0" fontId="21" fillId="12" borderId="24" xfId="0" applyFont="1" applyFill="1" applyBorder="1"/>
    <xf numFmtId="0" fontId="21" fillId="0" borderId="10" xfId="0" applyFont="1" applyBorder="1" applyProtection="1">
      <protection locked="0"/>
    </xf>
    <xf numFmtId="0" fontId="21" fillId="0" borderId="0" xfId="0" applyFont="1" applyBorder="1" applyProtection="1">
      <protection locked="0"/>
    </xf>
    <xf numFmtId="0" fontId="21" fillId="0" borderId="23" xfId="0" applyFont="1" applyBorder="1" applyProtection="1">
      <protection locked="0"/>
    </xf>
    <xf numFmtId="0" fontId="25" fillId="7" borderId="8" xfId="0" applyFont="1" applyFill="1" applyBorder="1" applyAlignment="1">
      <alignment vertical="center" wrapText="1"/>
    </xf>
    <xf numFmtId="0" fontId="11" fillId="5" borderId="8" xfId="0" applyFont="1" applyFill="1" applyBorder="1" applyAlignment="1">
      <alignment vertical="center" wrapText="1"/>
    </xf>
    <xf numFmtId="0" fontId="11" fillId="5" borderId="45" xfId="0" applyFont="1" applyFill="1" applyBorder="1" applyAlignment="1">
      <alignment vertical="center" wrapText="1"/>
    </xf>
    <xf numFmtId="0" fontId="8" fillId="11" borderId="44" xfId="0" applyFont="1" applyFill="1" applyBorder="1" applyAlignment="1" applyProtection="1">
      <alignment vertical="center" wrapText="1"/>
      <protection locked="0"/>
    </xf>
    <xf numFmtId="0" fontId="13" fillId="11" borderId="44" xfId="0" applyFont="1" applyFill="1" applyBorder="1" applyAlignment="1" applyProtection="1">
      <alignment vertical="center" wrapText="1"/>
      <protection locked="0"/>
    </xf>
    <xf numFmtId="0" fontId="11" fillId="11" borderId="44" xfId="0" applyFont="1" applyFill="1" applyBorder="1" applyAlignment="1" applyProtection="1">
      <alignment vertical="center" wrapText="1"/>
      <protection locked="0"/>
    </xf>
    <xf numFmtId="0" fontId="21" fillId="0" borderId="0" xfId="0" applyFont="1"/>
    <xf numFmtId="0" fontId="3" fillId="16" borderId="25" xfId="1" applyFont="1" applyFill="1" applyBorder="1"/>
    <xf numFmtId="0" fontId="4" fillId="10" borderId="53" xfId="1" applyFont="1" applyFill="1" applyBorder="1" applyAlignment="1">
      <alignment vertical="center"/>
    </xf>
    <xf numFmtId="0" fontId="4" fillId="16" borderId="8" xfId="0" applyFont="1" applyFill="1" applyBorder="1" applyAlignment="1">
      <alignment horizontal="center" wrapText="1"/>
    </xf>
    <xf numFmtId="164" fontId="4" fillId="16" borderId="8" xfId="0" applyNumberFormat="1" applyFont="1" applyFill="1" applyBorder="1" applyAlignment="1">
      <alignment horizontal="center" wrapText="1"/>
    </xf>
    <xf numFmtId="0" fontId="4" fillId="10" borderId="1" xfId="0" applyFont="1" applyFill="1" applyBorder="1" applyAlignment="1">
      <alignment horizontal="center" vertical="center" wrapText="1"/>
    </xf>
    <xf numFmtId="164" fontId="4" fillId="10" borderId="18" xfId="0" applyNumberFormat="1" applyFont="1" applyFill="1" applyBorder="1" applyAlignment="1">
      <alignment horizontal="center" vertical="center" wrapText="1"/>
    </xf>
    <xf numFmtId="0" fontId="1" fillId="0" borderId="0" xfId="0" applyFont="1"/>
    <xf numFmtId="0" fontId="26" fillId="0" borderId="0" xfId="0" applyFont="1"/>
    <xf numFmtId="0" fontId="0" fillId="0" borderId="0" xfId="0" applyProtection="1">
      <protection locked="0"/>
    </xf>
    <xf numFmtId="0" fontId="26" fillId="0" borderId="0" xfId="0" applyFont="1" applyProtection="1">
      <protection locked="0"/>
    </xf>
    <xf numFmtId="0" fontId="27" fillId="0" borderId="0" xfId="0" applyFont="1" applyProtection="1">
      <protection locked="0"/>
    </xf>
    <xf numFmtId="0" fontId="27" fillId="0" borderId="0" xfId="0" applyFont="1" applyAlignment="1" applyProtection="1">
      <alignment vertical="top"/>
      <protection locked="0"/>
    </xf>
    <xf numFmtId="0" fontId="26" fillId="0" borderId="0" xfId="0" applyFont="1" applyAlignment="1" applyProtection="1">
      <alignment horizontal="left" vertical="top" wrapText="1"/>
      <protection locked="0"/>
    </xf>
    <xf numFmtId="0" fontId="26" fillId="0" borderId="0" xfId="0" applyFont="1" applyAlignment="1" applyProtection="1">
      <alignment horizontal="left" vertical="top"/>
      <protection locked="0"/>
    </xf>
    <xf numFmtId="0" fontId="26" fillId="0" borderId="0" xfId="0" applyFont="1" applyAlignment="1" applyProtection="1">
      <alignment horizontal="left"/>
      <protection locked="0"/>
    </xf>
    <xf numFmtId="0" fontId="26" fillId="0" borderId="0" xfId="0" applyFont="1" applyAlignment="1" applyProtection="1">
      <alignment horizontal="left" wrapText="1"/>
      <protection locked="0"/>
    </xf>
    <xf numFmtId="164" fontId="26" fillId="0" borderId="0" xfId="0" applyNumberFormat="1" applyFont="1" applyAlignment="1" applyProtection="1">
      <alignment horizontal="left" wrapText="1"/>
      <protection locked="0"/>
    </xf>
    <xf numFmtId="0" fontId="26" fillId="0" borderId="0" xfId="0" quotePrefix="1" applyFont="1" applyAlignment="1" applyProtection="1">
      <alignment horizontal="right"/>
      <protection locked="0"/>
    </xf>
    <xf numFmtId="0" fontId="26" fillId="0" borderId="0" xfId="0" applyFont="1" applyProtection="1"/>
    <xf numFmtId="0" fontId="8" fillId="12" borderId="9" xfId="0" applyFont="1" applyFill="1" applyBorder="1"/>
    <xf numFmtId="0" fontId="27" fillId="0" borderId="0" xfId="0" applyFont="1" applyAlignment="1" applyProtection="1">
      <alignment horizontal="right"/>
      <protection locked="0"/>
    </xf>
    <xf numFmtId="0" fontId="8" fillId="12" borderId="59" xfId="0" applyFont="1" applyFill="1" applyBorder="1"/>
    <xf numFmtId="0" fontId="11" fillId="11" borderId="0" xfId="0" applyFont="1" applyFill="1" applyBorder="1" applyAlignment="1" applyProtection="1">
      <alignment vertical="top" wrapText="1"/>
      <protection locked="0"/>
    </xf>
    <xf numFmtId="164" fontId="26" fillId="0" borderId="0" xfId="0" applyNumberFormat="1" applyFont="1" applyProtection="1">
      <protection locked="0"/>
    </xf>
    <xf numFmtId="0" fontId="19" fillId="0" borderId="18" xfId="0" applyFont="1" applyFill="1" applyBorder="1" applyAlignment="1">
      <alignment vertical="center"/>
    </xf>
    <xf numFmtId="0" fontId="28" fillId="12" borderId="30" xfId="0" applyFont="1" applyFill="1" applyBorder="1" applyAlignment="1">
      <alignment horizontal="center"/>
    </xf>
    <xf numFmtId="0" fontId="12" fillId="12" borderId="38" xfId="0" applyFont="1" applyFill="1" applyBorder="1" applyAlignment="1">
      <alignment horizontal="center" vertical="center"/>
    </xf>
    <xf numFmtId="0" fontId="12" fillId="10" borderId="38" xfId="0" applyFont="1" applyFill="1" applyBorder="1" applyAlignment="1">
      <alignment horizontal="center" vertical="center"/>
    </xf>
    <xf numFmtId="0" fontId="28" fillId="12" borderId="30" xfId="0" applyFont="1" applyFill="1" applyBorder="1" applyAlignment="1">
      <alignment horizontal="center" vertical="center"/>
    </xf>
    <xf numFmtId="0" fontId="7" fillId="9" borderId="60" xfId="1" applyFont="1" applyFill="1" applyBorder="1"/>
    <xf numFmtId="164" fontId="31" fillId="10" borderId="1" xfId="0" applyNumberFormat="1" applyFont="1" applyFill="1" applyBorder="1" applyAlignment="1">
      <alignment horizontal="center" vertical="center" wrapText="1"/>
    </xf>
    <xf numFmtId="0" fontId="8" fillId="12" borderId="61" xfId="0" applyFont="1" applyFill="1" applyBorder="1" applyAlignment="1">
      <alignment vertical="center"/>
    </xf>
    <xf numFmtId="0" fontId="12" fillId="12" borderId="34" xfId="0" applyFont="1" applyFill="1" applyBorder="1" applyAlignment="1">
      <alignment vertical="center"/>
    </xf>
    <xf numFmtId="0" fontId="12" fillId="12" borderId="17" xfId="0" applyFont="1" applyFill="1" applyBorder="1" applyAlignment="1">
      <alignment horizontal="center" vertical="center"/>
    </xf>
    <xf numFmtId="0" fontId="12" fillId="12" borderId="17" xfId="0" applyFont="1" applyFill="1" applyBorder="1" applyAlignment="1">
      <alignment vertical="center" wrapText="1"/>
    </xf>
    <xf numFmtId="0" fontId="8" fillId="12" borderId="22" xfId="0" applyFont="1" applyFill="1" applyBorder="1" applyAlignment="1">
      <alignment vertical="center" wrapText="1"/>
    </xf>
    <xf numFmtId="0" fontId="12" fillId="12" borderId="65" xfId="0" applyFont="1" applyFill="1" applyBorder="1" applyAlignment="1">
      <alignment vertical="center"/>
    </xf>
    <xf numFmtId="0" fontId="12" fillId="12" borderId="66" xfId="0" applyFont="1" applyFill="1" applyBorder="1" applyAlignment="1">
      <alignment vertical="center"/>
    </xf>
    <xf numFmtId="10" fontId="18" fillId="10" borderId="8" xfId="1" applyNumberFormat="1" applyFont="1" applyFill="1" applyBorder="1" applyAlignment="1">
      <alignment horizontal="center" wrapText="1"/>
    </xf>
    <xf numFmtId="0" fontId="19" fillId="10" borderId="8" xfId="0" applyFont="1" applyFill="1" applyBorder="1" applyAlignment="1">
      <alignment vertical="center" wrapText="1"/>
    </xf>
    <xf numFmtId="0" fontId="19" fillId="0" borderId="45" xfId="0" applyFont="1" applyFill="1" applyBorder="1" applyAlignment="1">
      <alignment vertical="center"/>
    </xf>
    <xf numFmtId="0" fontId="19" fillId="10" borderId="1" xfId="0" applyFont="1" applyFill="1" applyBorder="1" applyAlignment="1">
      <alignment vertical="center" wrapText="1"/>
    </xf>
    <xf numFmtId="0" fontId="20" fillId="10" borderId="43" xfId="0" applyFont="1" applyFill="1" applyBorder="1" applyAlignment="1">
      <alignment vertical="center" wrapText="1"/>
    </xf>
    <xf numFmtId="0" fontId="19" fillId="10" borderId="44" xfId="0" applyFont="1" applyFill="1" applyBorder="1" applyAlignment="1">
      <alignment vertical="center" wrapText="1"/>
    </xf>
    <xf numFmtId="0" fontId="19" fillId="10" borderId="46" xfId="0" applyFont="1" applyFill="1" applyBorder="1" applyAlignment="1">
      <alignment vertical="center" wrapText="1"/>
    </xf>
    <xf numFmtId="0" fontId="32" fillId="0" borderId="62" xfId="0" applyFont="1" applyBorder="1" applyAlignment="1">
      <alignment vertical="center"/>
    </xf>
    <xf numFmtId="0" fontId="1" fillId="0" borderId="64" xfId="0" applyFont="1" applyBorder="1" applyAlignment="1">
      <alignment vertical="center" wrapText="1"/>
    </xf>
    <xf numFmtId="0" fontId="0" fillId="0" borderId="64" xfId="0" applyBorder="1" applyAlignment="1">
      <alignment vertical="center"/>
    </xf>
    <xf numFmtId="0" fontId="1" fillId="0" borderId="63" xfId="0" applyFont="1" applyFill="1" applyBorder="1" applyAlignment="1">
      <alignment vertical="center" wrapText="1"/>
    </xf>
    <xf numFmtId="0" fontId="22" fillId="14" borderId="0" xfId="0" applyFont="1" applyFill="1" applyAlignment="1">
      <alignment vertical="center"/>
    </xf>
    <xf numFmtId="0" fontId="4" fillId="17" borderId="58" xfId="0" applyFont="1" applyFill="1" applyBorder="1" applyAlignment="1">
      <alignment vertical="center"/>
    </xf>
    <xf numFmtId="165" fontId="4" fillId="17" borderId="59" xfId="0" applyNumberFormat="1" applyFont="1" applyFill="1" applyBorder="1" applyAlignment="1">
      <alignment vertical="center"/>
    </xf>
    <xf numFmtId="0" fontId="4" fillId="17" borderId="59" xfId="0" applyFont="1" applyFill="1" applyBorder="1" applyAlignment="1">
      <alignment vertical="center"/>
    </xf>
    <xf numFmtId="164" fontId="4" fillId="17" borderId="39" xfId="0" applyNumberFormat="1" applyFont="1" applyFill="1" applyBorder="1" applyAlignment="1">
      <alignment vertical="center"/>
    </xf>
    <xf numFmtId="166" fontId="4" fillId="17" borderId="39" xfId="0" applyNumberFormat="1" applyFont="1" applyFill="1" applyBorder="1" applyAlignment="1">
      <alignment vertical="center"/>
    </xf>
    <xf numFmtId="0" fontId="4" fillId="17" borderId="47" xfId="0" applyNumberFormat="1" applyFont="1" applyFill="1" applyBorder="1" applyAlignment="1">
      <alignment vertical="center"/>
    </xf>
    <xf numFmtId="10" fontId="4" fillId="6" borderId="11" xfId="1" applyNumberFormat="1" applyFont="1" applyFill="1" applyBorder="1" applyAlignment="1">
      <alignment horizontal="left" vertical="center"/>
    </xf>
    <xf numFmtId="0" fontId="3" fillId="6" borderId="7" xfId="1" applyFont="1" applyFill="1" applyBorder="1" applyAlignment="1">
      <alignment vertical="center"/>
    </xf>
    <xf numFmtId="164" fontId="4" fillId="6" borderId="45" xfId="1" applyNumberFormat="1" applyFont="1" applyFill="1" applyBorder="1" applyAlignment="1">
      <alignment horizontal="center" vertical="center"/>
    </xf>
    <xf numFmtId="0" fontId="6" fillId="5" borderId="53" xfId="1" applyFont="1" applyFill="1" applyBorder="1"/>
    <xf numFmtId="0" fontId="3" fillId="5" borderId="1" xfId="1" applyFont="1" applyFill="1" applyBorder="1" applyAlignment="1">
      <alignment horizontal="center"/>
    </xf>
    <xf numFmtId="0" fontId="3" fillId="5" borderId="26" xfId="1" applyFont="1" applyFill="1" applyBorder="1" applyAlignment="1">
      <alignment horizontal="center"/>
    </xf>
    <xf numFmtId="10" fontId="3" fillId="5" borderId="1" xfId="1" applyNumberFormat="1" applyFont="1" applyFill="1" applyBorder="1" applyAlignment="1">
      <alignment horizontal="center"/>
    </xf>
    <xf numFmtId="164" fontId="3" fillId="5" borderId="18" xfId="1" applyNumberFormat="1" applyFont="1" applyFill="1" applyBorder="1" applyAlignment="1">
      <alignment horizontal="center"/>
    </xf>
    <xf numFmtId="0" fontId="3" fillId="5" borderId="60" xfId="1" applyFont="1" applyFill="1" applyBorder="1"/>
    <xf numFmtId="0" fontId="3" fillId="5" borderId="3" xfId="1" applyFont="1" applyFill="1" applyBorder="1" applyAlignment="1">
      <alignment horizontal="center"/>
    </xf>
    <xf numFmtId="0" fontId="3" fillId="5" borderId="7" xfId="1" applyFont="1" applyFill="1" applyBorder="1" applyAlignment="1">
      <alignment horizontal="center"/>
    </xf>
    <xf numFmtId="7" fontId="3" fillId="5" borderId="3" xfId="1" applyNumberFormat="1" applyFont="1" applyFill="1" applyBorder="1" applyAlignment="1">
      <alignment horizontal="center"/>
    </xf>
    <xf numFmtId="164" fontId="3" fillId="5" borderId="56" xfId="1" applyNumberFormat="1" applyFont="1" applyFill="1" applyBorder="1" applyAlignment="1">
      <alignment horizontal="center"/>
    </xf>
    <xf numFmtId="0" fontId="3" fillId="5" borderId="10" xfId="1" applyFont="1" applyFill="1" applyBorder="1" applyProtection="1"/>
    <xf numFmtId="0" fontId="3" fillId="5" borderId="2" xfId="1" applyFont="1" applyFill="1" applyBorder="1" applyAlignment="1" applyProtection="1">
      <alignment horizontal="center"/>
    </xf>
    <xf numFmtId="0" fontId="3" fillId="5" borderId="0" xfId="1" applyFont="1" applyFill="1" applyBorder="1" applyAlignment="1" applyProtection="1">
      <alignment horizontal="center"/>
      <protection locked="0"/>
    </xf>
    <xf numFmtId="164" fontId="3" fillId="5" borderId="2" xfId="1" applyNumberFormat="1" applyFont="1" applyFill="1" applyBorder="1" applyAlignment="1">
      <alignment horizontal="center"/>
    </xf>
    <xf numFmtId="164" fontId="3" fillId="5" borderId="19" xfId="1" applyNumberFormat="1" applyFont="1" applyFill="1" applyBorder="1" applyAlignment="1">
      <alignment horizontal="center"/>
    </xf>
    <xf numFmtId="0" fontId="7" fillId="5" borderId="11" xfId="1" applyFont="1" applyFill="1" applyBorder="1" applyAlignment="1" applyProtection="1">
      <alignment horizontal="right"/>
    </xf>
    <xf numFmtId="0" fontId="7" fillId="5" borderId="8" xfId="1" applyFont="1" applyFill="1" applyBorder="1" applyAlignment="1" applyProtection="1">
      <alignment horizontal="center"/>
    </xf>
    <xf numFmtId="164" fontId="3" fillId="5" borderId="8" xfId="1" applyNumberFormat="1" applyFont="1" applyFill="1" applyBorder="1" applyAlignment="1" applyProtection="1">
      <alignment horizontal="center"/>
    </xf>
    <xf numFmtId="164" fontId="3" fillId="5" borderId="45" xfId="1" applyNumberFormat="1" applyFont="1" applyFill="1" applyBorder="1" applyAlignment="1" applyProtection="1">
      <alignment horizontal="center"/>
    </xf>
    <xf numFmtId="0" fontId="4" fillId="5" borderId="10" xfId="1" applyFont="1" applyFill="1" applyBorder="1" applyAlignment="1" applyProtection="1">
      <alignment horizontal="left"/>
    </xf>
    <xf numFmtId="0" fontId="7" fillId="5" borderId="2" xfId="1" applyFont="1" applyFill="1" applyBorder="1" applyAlignment="1" applyProtection="1">
      <alignment horizontal="center"/>
    </xf>
    <xf numFmtId="0" fontId="7" fillId="5" borderId="0" xfId="1" applyFont="1" applyFill="1" applyBorder="1" applyAlignment="1" applyProtection="1">
      <alignment horizontal="center"/>
    </xf>
    <xf numFmtId="164" fontId="3" fillId="5" borderId="2" xfId="1" applyNumberFormat="1" applyFont="1" applyFill="1" applyBorder="1" applyAlignment="1" applyProtection="1">
      <alignment horizontal="center"/>
    </xf>
    <xf numFmtId="164" fontId="3" fillId="5" borderId="19" xfId="1" applyNumberFormat="1" applyFont="1" applyFill="1" applyBorder="1" applyAlignment="1" applyProtection="1">
      <alignment horizontal="center"/>
    </xf>
    <xf numFmtId="0" fontId="3" fillId="5" borderId="0" xfId="1" applyFont="1" applyFill="1" applyBorder="1" applyAlignment="1" applyProtection="1">
      <alignment horizontal="center"/>
    </xf>
    <xf numFmtId="0" fontId="3" fillId="5" borderId="3" xfId="1" applyFont="1" applyFill="1" applyBorder="1" applyAlignment="1" applyProtection="1">
      <alignment horizontal="center"/>
    </xf>
    <xf numFmtId="10" fontId="5" fillId="5" borderId="11" xfId="1" applyNumberFormat="1" applyFont="1" applyFill="1" applyBorder="1" applyAlignment="1">
      <alignment wrapText="1"/>
    </xf>
    <xf numFmtId="0" fontId="3" fillId="5" borderId="9" xfId="1" applyFont="1" applyFill="1" applyBorder="1" applyAlignment="1">
      <alignment horizontal="center"/>
    </xf>
    <xf numFmtId="10" fontId="5" fillId="5" borderId="9" xfId="1" applyNumberFormat="1" applyFont="1" applyFill="1" applyBorder="1" applyAlignment="1">
      <alignment horizontal="center" wrapText="1"/>
    </xf>
    <xf numFmtId="164" fontId="4" fillId="5" borderId="57" xfId="1" applyNumberFormat="1" applyFont="1" applyFill="1" applyBorder="1" applyAlignment="1">
      <alignment horizontal="center" wrapText="1"/>
    </xf>
    <xf numFmtId="0" fontId="4" fillId="5" borderId="9" xfId="1" applyFont="1" applyFill="1" applyBorder="1" applyAlignment="1" applyProtection="1">
      <alignment horizontal="center"/>
    </xf>
    <xf numFmtId="0" fontId="3" fillId="5" borderId="7" xfId="1" applyFont="1" applyFill="1" applyBorder="1" applyAlignment="1" applyProtection="1">
      <alignment horizontal="center"/>
      <protection locked="0"/>
    </xf>
    <xf numFmtId="0" fontId="12" fillId="12" borderId="5" xfId="0" applyFont="1" applyFill="1" applyBorder="1" applyAlignment="1">
      <alignment horizontal="center"/>
    </xf>
    <xf numFmtId="0" fontId="12" fillId="12" borderId="27" xfId="0" applyFont="1" applyFill="1" applyBorder="1" applyAlignment="1">
      <alignment horizontal="center"/>
    </xf>
    <xf numFmtId="0" fontId="8" fillId="12" borderId="5" xfId="0" applyFont="1" applyFill="1" applyBorder="1" applyAlignment="1">
      <alignment horizontal="center"/>
    </xf>
    <xf numFmtId="0" fontId="8" fillId="12" borderId="27" xfId="0" applyFont="1" applyFill="1" applyBorder="1" applyAlignment="1">
      <alignment horizontal="center"/>
    </xf>
    <xf numFmtId="0" fontId="8" fillId="12" borderId="32" xfId="0" applyFont="1" applyFill="1" applyBorder="1" applyAlignment="1">
      <alignment horizontal="center"/>
    </xf>
    <xf numFmtId="0" fontId="8" fillId="12" borderId="33" xfId="0" applyFont="1" applyFill="1" applyBorder="1" applyAlignment="1">
      <alignment horizontal="center"/>
    </xf>
    <xf numFmtId="14" fontId="8" fillId="0" borderId="14" xfId="0" applyNumberFormat="1"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16" fillId="14" borderId="0" xfId="0" applyFont="1" applyFill="1" applyBorder="1" applyAlignment="1">
      <alignment horizontal="center" vertical="center"/>
    </xf>
    <xf numFmtId="0" fontId="16" fillId="14" borderId="23" xfId="0" applyFont="1" applyFill="1" applyBorder="1" applyAlignment="1">
      <alignment horizontal="center" vertical="center"/>
    </xf>
    <xf numFmtId="0" fontId="17" fillId="14" borderId="10" xfId="0" applyFont="1" applyFill="1" applyBorder="1" applyAlignment="1">
      <alignment horizontal="center" vertical="center"/>
    </xf>
    <xf numFmtId="0" fontId="17" fillId="14" borderId="0" xfId="0" applyFont="1" applyFill="1" applyBorder="1" applyAlignment="1">
      <alignment horizontal="center" vertical="center"/>
    </xf>
    <xf numFmtId="0" fontId="12" fillId="0" borderId="40" xfId="0" applyFont="1" applyBorder="1" applyAlignment="1" applyProtection="1">
      <alignment horizontal="center"/>
      <protection locked="0"/>
    </xf>
    <xf numFmtId="0" fontId="12" fillId="0" borderId="41" xfId="0" applyFont="1" applyBorder="1" applyAlignment="1" applyProtection="1">
      <alignment horizontal="center"/>
      <protection locked="0"/>
    </xf>
    <xf numFmtId="0" fontId="12" fillId="0" borderId="42" xfId="0" applyFont="1" applyBorder="1" applyAlignment="1" applyProtection="1">
      <alignment horizontal="center"/>
      <protection locked="0"/>
    </xf>
    <xf numFmtId="0" fontId="8" fillId="0" borderId="8" xfId="0" applyFont="1" applyBorder="1" applyAlignment="1" applyProtection="1">
      <alignment horizontal="left" vertical="center" wrapText="1"/>
      <protection locked="0"/>
    </xf>
    <xf numFmtId="0" fontId="13" fillId="14" borderId="23" xfId="0" applyFont="1" applyFill="1" applyBorder="1" applyAlignment="1">
      <alignment horizontal="center" vertical="center" wrapText="1"/>
    </xf>
    <xf numFmtId="0" fontId="14" fillId="12" borderId="10" xfId="0" applyFont="1" applyFill="1" applyBorder="1" applyAlignment="1">
      <alignment horizontal="center" vertical="center"/>
    </xf>
    <xf numFmtId="0" fontId="14" fillId="12" borderId="0" xfId="0" applyFont="1" applyFill="1" applyBorder="1" applyAlignment="1">
      <alignment horizontal="center" vertical="center"/>
    </xf>
    <xf numFmtId="0" fontId="14" fillId="12" borderId="23" xfId="0" applyFont="1" applyFill="1" applyBorder="1" applyAlignment="1">
      <alignment horizontal="center" vertical="center"/>
    </xf>
    <xf numFmtId="0" fontId="8" fillId="12" borderId="10" xfId="0" applyFont="1" applyFill="1" applyBorder="1" applyAlignment="1">
      <alignment horizontal="left" vertical="center"/>
    </xf>
    <xf numFmtId="0" fontId="8" fillId="12" borderId="0" xfId="0" applyFont="1" applyFill="1" applyBorder="1" applyAlignment="1">
      <alignment horizontal="left" vertical="center"/>
    </xf>
    <xf numFmtId="0" fontId="8" fillId="12" borderId="23" xfId="0" applyFont="1" applyFill="1" applyBorder="1" applyAlignment="1">
      <alignment horizontal="left" vertical="center"/>
    </xf>
    <xf numFmtId="0" fontId="12" fillId="12" borderId="14" xfId="0" applyFont="1" applyFill="1" applyBorder="1" applyAlignment="1">
      <alignment horizontal="center"/>
    </xf>
    <xf numFmtId="0" fontId="12" fillId="12" borderId="29" xfId="0" applyFont="1" applyFill="1" applyBorder="1" applyAlignment="1">
      <alignment horizontal="center"/>
    </xf>
    <xf numFmtId="0" fontId="9" fillId="0" borderId="44"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57" xfId="0" applyFont="1" applyBorder="1" applyAlignment="1" applyProtection="1">
      <alignment horizontal="center" vertical="center" wrapText="1"/>
      <protection locked="0"/>
    </xf>
    <xf numFmtId="0" fontId="12" fillId="11" borderId="38" xfId="0" applyFont="1" applyFill="1" applyBorder="1" applyAlignment="1" applyProtection="1">
      <alignment horizontal="center" vertical="center" wrapText="1"/>
      <protection locked="0"/>
    </xf>
    <xf numFmtId="0" fontId="12" fillId="11" borderId="30" xfId="0" applyFont="1" applyFill="1" applyBorder="1" applyAlignment="1" applyProtection="1">
      <alignment horizontal="center" vertical="center" wrapText="1"/>
      <protection locked="0"/>
    </xf>
    <xf numFmtId="0" fontId="11" fillId="11" borderId="8" xfId="0" applyFont="1" applyFill="1" applyBorder="1" applyAlignment="1" applyProtection="1">
      <alignment horizontal="center" vertical="center" wrapText="1"/>
      <protection locked="0"/>
    </xf>
    <xf numFmtId="0" fontId="11" fillId="11" borderId="45" xfId="0" applyFont="1" applyFill="1" applyBorder="1" applyAlignment="1" applyProtection="1">
      <alignment horizontal="center" vertical="center" wrapText="1"/>
      <protection locked="0"/>
    </xf>
    <xf numFmtId="0" fontId="12" fillId="12" borderId="4" xfId="0" applyFont="1" applyFill="1" applyBorder="1" applyAlignment="1">
      <alignment horizontal="center"/>
    </xf>
    <xf numFmtId="0" fontId="12" fillId="12" borderId="48" xfId="0" applyFont="1" applyFill="1" applyBorder="1" applyAlignment="1">
      <alignment horizontal="center"/>
    </xf>
    <xf numFmtId="0" fontId="8" fillId="0" borderId="44" xfId="0" applyFont="1" applyBorder="1" applyAlignment="1" applyProtection="1">
      <alignment vertical="center" wrapText="1"/>
      <protection locked="0"/>
    </xf>
    <xf numFmtId="0" fontId="17" fillId="11" borderId="8" xfId="0" applyFont="1" applyFill="1" applyBorder="1" applyAlignment="1" applyProtection="1">
      <alignment horizontal="right" vertical="center" wrapText="1"/>
      <protection locked="0"/>
    </xf>
    <xf numFmtId="0" fontId="11" fillId="11" borderId="8" xfId="0" applyFont="1" applyFill="1" applyBorder="1" applyAlignment="1" applyProtection="1">
      <alignment vertical="center" wrapText="1"/>
      <protection locked="0"/>
    </xf>
    <xf numFmtId="0" fontId="11" fillId="11" borderId="45" xfId="0" applyFont="1" applyFill="1" applyBorder="1" applyAlignment="1" applyProtection="1">
      <alignment vertical="center" wrapText="1"/>
      <protection locked="0"/>
    </xf>
    <xf numFmtId="0" fontId="8" fillId="11" borderId="8" xfId="0" applyFont="1" applyFill="1" applyBorder="1" applyAlignment="1" applyProtection="1">
      <alignment vertical="center" wrapText="1"/>
      <protection locked="0"/>
    </xf>
    <xf numFmtId="0" fontId="8" fillId="11" borderId="45" xfId="0" applyFont="1" applyFill="1" applyBorder="1" applyAlignment="1" applyProtection="1">
      <alignment vertical="center" wrapText="1"/>
      <protection locked="0"/>
    </xf>
    <xf numFmtId="0" fontId="11" fillId="0" borderId="8" xfId="0" applyFont="1" applyBorder="1" applyAlignment="1" applyProtection="1">
      <alignment horizontal="left" vertical="center" wrapText="1"/>
      <protection locked="0"/>
    </xf>
    <xf numFmtId="0" fontId="8" fillId="0" borderId="25"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11" borderId="8" xfId="0" applyFont="1" applyFill="1" applyBorder="1" applyAlignment="1" applyProtection="1">
      <alignment vertical="top" wrapText="1"/>
      <protection locked="0"/>
    </xf>
    <xf numFmtId="0" fontId="8" fillId="0" borderId="31" xfId="0" applyFont="1" applyBorder="1" applyAlignment="1" applyProtection="1">
      <alignment vertical="center" wrapText="1"/>
      <protection locked="0"/>
    </xf>
    <xf numFmtId="0" fontId="8" fillId="0" borderId="37" xfId="0" applyFont="1" applyBorder="1" applyAlignment="1" applyProtection="1">
      <alignment vertical="center" wrapText="1"/>
      <protection locked="0"/>
    </xf>
    <xf numFmtId="0" fontId="8" fillId="0" borderId="24" xfId="0" applyFont="1" applyBorder="1" applyAlignment="1" applyProtection="1">
      <alignment vertical="center" wrapText="1"/>
      <protection locked="0"/>
    </xf>
    <xf numFmtId="0" fontId="12" fillId="0" borderId="34" xfId="0" applyFont="1" applyBorder="1" applyAlignment="1" applyProtection="1">
      <alignment vertical="center" wrapText="1"/>
      <protection locked="0"/>
    </xf>
    <xf numFmtId="0" fontId="12" fillId="0" borderId="35" xfId="0" applyFont="1" applyBorder="1" applyAlignment="1" applyProtection="1">
      <alignment vertical="center" wrapText="1"/>
      <protection locked="0"/>
    </xf>
    <xf numFmtId="0" fontId="12" fillId="0" borderId="36"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23" xfId="0" applyFont="1" applyBorder="1" applyAlignment="1" applyProtection="1">
      <alignment vertical="center" wrapText="1"/>
      <protection locked="0"/>
    </xf>
    <xf numFmtId="0" fontId="12" fillId="0" borderId="10" xfId="0" applyFont="1" applyBorder="1" applyAlignment="1" applyProtection="1">
      <alignment vertical="center" wrapText="1"/>
      <protection locked="0"/>
    </xf>
    <xf numFmtId="0" fontId="12" fillId="0" borderId="0" xfId="0" applyFont="1" applyBorder="1" applyAlignment="1" applyProtection="1">
      <alignment vertical="center" wrapText="1"/>
      <protection locked="0"/>
    </xf>
    <xf numFmtId="0" fontId="12" fillId="0" borderId="23"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45" xfId="0" applyFont="1" applyBorder="1" applyAlignment="1" applyProtection="1">
      <alignment vertical="center" wrapText="1"/>
      <protection locked="0"/>
    </xf>
    <xf numFmtId="0" fontId="8" fillId="11" borderId="44" xfId="0" applyFont="1" applyFill="1" applyBorder="1" applyAlignment="1" applyProtection="1">
      <alignment vertical="center" wrapText="1"/>
      <protection locked="0"/>
    </xf>
    <xf numFmtId="0" fontId="8" fillId="11" borderId="46" xfId="0" applyFont="1" applyFill="1" applyBorder="1" applyAlignment="1" applyProtection="1">
      <alignment vertical="center" wrapText="1"/>
      <protection locked="0"/>
    </xf>
    <xf numFmtId="0" fontId="8" fillId="11" borderId="39" xfId="0" applyFont="1" applyFill="1" applyBorder="1" applyAlignment="1" applyProtection="1">
      <alignment vertical="center" wrapText="1"/>
      <protection locked="0"/>
    </xf>
    <xf numFmtId="0" fontId="8" fillId="11" borderId="47" xfId="0" applyFont="1" applyFill="1" applyBorder="1" applyAlignment="1" applyProtection="1">
      <alignment vertical="center" wrapText="1"/>
      <protection locked="0"/>
    </xf>
    <xf numFmtId="0" fontId="8" fillId="11" borderId="43" xfId="0" applyFont="1" applyFill="1" applyBorder="1" applyAlignment="1" applyProtection="1">
      <alignment vertical="center" wrapText="1"/>
      <protection locked="0"/>
    </xf>
    <xf numFmtId="0" fontId="12" fillId="11" borderId="38" xfId="0" applyFont="1" applyFill="1" applyBorder="1" applyAlignment="1" applyProtection="1">
      <alignment vertical="center" wrapText="1"/>
      <protection locked="0"/>
    </xf>
    <xf numFmtId="0" fontId="4" fillId="14" borderId="28" xfId="1" applyFont="1" applyFill="1" applyBorder="1" applyAlignment="1">
      <alignment horizontal="left"/>
    </xf>
    <xf numFmtId="0" fontId="4" fillId="14" borderId="15" xfId="1" applyFont="1" applyFill="1" applyBorder="1" applyAlignment="1">
      <alignment horizontal="left"/>
    </xf>
    <xf numFmtId="0" fontId="4" fillId="14" borderId="29" xfId="1" applyFont="1" applyFill="1" applyBorder="1" applyAlignment="1">
      <alignment horizontal="left"/>
    </xf>
    <xf numFmtId="0" fontId="4" fillId="14" borderId="53" xfId="1" applyFont="1" applyFill="1" applyBorder="1" applyAlignment="1">
      <alignment horizontal="left"/>
    </xf>
    <xf numFmtId="0" fontId="4" fillId="14" borderId="26" xfId="1" applyFont="1" applyFill="1" applyBorder="1" applyAlignment="1">
      <alignment horizontal="left"/>
    </xf>
    <xf numFmtId="0" fontId="4" fillId="14" borderId="48" xfId="1" applyFont="1" applyFill="1" applyBorder="1" applyAlignment="1">
      <alignment horizontal="left"/>
    </xf>
    <xf numFmtId="0" fontId="3" fillId="14" borderId="14" xfId="1" applyFont="1" applyFill="1" applyBorder="1" applyAlignment="1">
      <alignment horizontal="center"/>
    </xf>
    <xf numFmtId="0" fontId="3" fillId="14" borderId="15" xfId="1" applyFont="1" applyFill="1" applyBorder="1" applyAlignment="1">
      <alignment horizontal="center"/>
    </xf>
    <xf numFmtId="0" fontId="3" fillId="14" borderId="16" xfId="1" applyFont="1" applyFill="1" applyBorder="1" applyAlignment="1">
      <alignment horizontal="center"/>
    </xf>
    <xf numFmtId="0" fontId="3" fillId="14" borderId="4" xfId="1" applyFont="1" applyFill="1" applyBorder="1" applyAlignment="1">
      <alignment horizontal="center"/>
    </xf>
    <xf numFmtId="0" fontId="3" fillId="14" borderId="26" xfId="1" applyFont="1" applyFill="1" applyBorder="1" applyAlignment="1">
      <alignment horizontal="center"/>
    </xf>
    <xf numFmtId="0" fontId="3" fillId="14" borderId="54" xfId="1" applyFont="1" applyFill="1" applyBorder="1" applyAlignment="1">
      <alignment horizontal="center"/>
    </xf>
    <xf numFmtId="0" fontId="3" fillId="14" borderId="35" xfId="1" applyFont="1" applyFill="1" applyBorder="1" applyAlignment="1">
      <alignment horizontal="center"/>
    </xf>
    <xf numFmtId="0" fontId="3" fillId="14" borderId="36" xfId="1" applyFont="1" applyFill="1" applyBorder="1" applyAlignment="1">
      <alignment horizontal="center"/>
    </xf>
    <xf numFmtId="0" fontId="3" fillId="14" borderId="0" xfId="1" applyFont="1" applyFill="1" applyBorder="1" applyAlignment="1">
      <alignment horizontal="center"/>
    </xf>
    <xf numFmtId="0" fontId="3" fillId="14" borderId="23" xfId="1" applyFont="1" applyFill="1" applyBorder="1" applyAlignment="1">
      <alignment horizontal="center"/>
    </xf>
    <xf numFmtId="164" fontId="4" fillId="2" borderId="18" xfId="1" applyNumberFormat="1" applyFont="1" applyFill="1" applyBorder="1" applyAlignment="1">
      <alignment horizontal="center" vertical="center" wrapText="1"/>
    </xf>
    <xf numFmtId="164" fontId="4" fillId="2" borderId="19" xfId="0" applyNumberFormat="1" applyFont="1" applyFill="1" applyBorder="1" applyAlignment="1">
      <alignment horizontal="center" wrapText="1"/>
    </xf>
    <xf numFmtId="164" fontId="4" fillId="2" borderId="21" xfId="0" applyNumberFormat="1" applyFont="1" applyFill="1" applyBorder="1" applyAlignment="1">
      <alignment horizontal="center" wrapText="1"/>
    </xf>
    <xf numFmtId="0" fontId="4" fillId="2" borderId="14" xfId="1" applyFont="1" applyFill="1" applyBorder="1" applyAlignment="1">
      <alignment horizontal="center"/>
    </xf>
    <xf numFmtId="0" fontId="4" fillId="2" borderId="15" xfId="1" applyFont="1" applyFill="1" applyBorder="1" applyAlignment="1">
      <alignment horizontal="center"/>
    </xf>
    <xf numFmtId="0" fontId="4" fillId="2" borderId="16" xfId="1" applyFont="1" applyFill="1" applyBorder="1" applyAlignment="1">
      <alignment horizontal="center"/>
    </xf>
    <xf numFmtId="0" fontId="4" fillId="2" borderId="13"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2" xfId="0" applyFont="1" applyFill="1" applyBorder="1" applyAlignment="1">
      <alignment horizontal="center" wrapText="1"/>
    </xf>
    <xf numFmtId="0" fontId="4" fillId="2" borderId="20" xfId="0" applyFont="1" applyFill="1" applyBorder="1" applyAlignment="1">
      <alignment horizontal="center" wrapText="1"/>
    </xf>
    <xf numFmtId="44" fontId="4" fillId="2" borderId="1" xfId="1" applyNumberFormat="1" applyFont="1" applyFill="1" applyBorder="1" applyAlignment="1">
      <alignment horizontal="center" vertical="center" wrapText="1"/>
    </xf>
    <xf numFmtId="0" fontId="19" fillId="15" borderId="8" xfId="0" applyFont="1" applyFill="1" applyBorder="1" applyAlignment="1">
      <alignment horizontal="left" vertical="center" wrapText="1"/>
    </xf>
    <xf numFmtId="0" fontId="19" fillId="15" borderId="45" xfId="0" applyFont="1" applyFill="1" applyBorder="1" applyAlignment="1">
      <alignment horizontal="left" vertical="center" wrapText="1"/>
    </xf>
    <xf numFmtId="0" fontId="0" fillId="15" borderId="14" xfId="0" applyFill="1" applyBorder="1" applyAlignment="1">
      <alignment horizontal="center"/>
    </xf>
    <xf numFmtId="0" fontId="0" fillId="15" borderId="15" xfId="0" applyFill="1" applyBorder="1" applyAlignment="1">
      <alignment horizontal="center"/>
    </xf>
    <xf numFmtId="0" fontId="0" fillId="15" borderId="16" xfId="0" applyFill="1" applyBorder="1" applyAlignment="1">
      <alignment horizontal="center"/>
    </xf>
    <xf numFmtId="0" fontId="19" fillId="15" borderId="39" xfId="0" applyFont="1" applyFill="1" applyBorder="1" applyAlignment="1">
      <alignment horizontal="left" vertical="center" wrapText="1"/>
    </xf>
    <xf numFmtId="0" fontId="19" fillId="15" borderId="47" xfId="0" applyFont="1" applyFill="1" applyBorder="1" applyAlignment="1">
      <alignment horizontal="left" vertical="center" wrapText="1"/>
    </xf>
    <xf numFmtId="0" fontId="19" fillId="10" borderId="1" xfId="0" applyFont="1" applyFill="1" applyBorder="1" applyAlignment="1">
      <alignment vertical="center" wrapText="1"/>
    </xf>
    <xf numFmtId="0" fontId="19" fillId="10" borderId="2" xfId="0" applyFont="1" applyFill="1" applyBorder="1" applyAlignment="1">
      <alignment vertical="center" wrapText="1"/>
    </xf>
    <xf numFmtId="0" fontId="19" fillId="10" borderId="3" xfId="0" applyFont="1" applyFill="1" applyBorder="1" applyAlignment="1">
      <alignment vertical="center" wrapText="1"/>
    </xf>
    <xf numFmtId="0" fontId="19" fillId="10" borderId="61" xfId="0" applyFont="1" applyFill="1" applyBorder="1" applyAlignment="1">
      <alignment vertical="center"/>
    </xf>
    <xf numFmtId="0" fontId="19" fillId="10" borderId="17" xfId="0" applyFont="1" applyFill="1" applyBorder="1" applyAlignment="1">
      <alignment vertical="center"/>
    </xf>
    <xf numFmtId="0" fontId="19" fillId="10" borderId="55" xfId="0" applyFont="1" applyFill="1" applyBorder="1" applyAlignment="1">
      <alignment vertical="center"/>
    </xf>
    <xf numFmtId="0" fontId="19" fillId="10" borderId="1" xfId="0" applyFont="1" applyFill="1" applyBorder="1" applyAlignment="1">
      <alignment vertical="center"/>
    </xf>
    <xf numFmtId="0" fontId="19" fillId="10" borderId="2" xfId="0" applyFont="1" applyFill="1" applyBorder="1" applyAlignment="1">
      <alignment vertical="center"/>
    </xf>
    <xf numFmtId="0" fontId="19" fillId="10" borderId="3" xfId="0" applyFont="1" applyFill="1" applyBorder="1" applyAlignment="1">
      <alignment vertical="center"/>
    </xf>
    <xf numFmtId="0" fontId="19" fillId="0" borderId="18" xfId="0" applyFont="1" applyBorder="1" applyAlignment="1" applyProtection="1">
      <alignment vertical="center"/>
      <protection locked="0"/>
    </xf>
    <xf numFmtId="0" fontId="19" fillId="0" borderId="19" xfId="0" applyFont="1" applyBorder="1" applyAlignment="1" applyProtection="1">
      <alignment vertical="center"/>
      <protection locked="0"/>
    </xf>
    <xf numFmtId="0" fontId="19" fillId="0" borderId="56" xfId="0" applyFont="1" applyBorder="1" applyAlignment="1" applyProtection="1">
      <alignment vertical="center"/>
      <protection locked="0"/>
    </xf>
    <xf numFmtId="0" fontId="27" fillId="0" borderId="40" xfId="0" applyFont="1" applyBorder="1" applyAlignment="1" applyProtection="1">
      <alignment horizontal="left"/>
    </xf>
    <xf numFmtId="0" fontId="27" fillId="0" borderId="41" xfId="0" applyFont="1" applyBorder="1" applyAlignment="1" applyProtection="1">
      <alignment horizontal="left"/>
    </xf>
    <xf numFmtId="0" fontId="27" fillId="0" borderId="42" xfId="0" applyFont="1" applyBorder="1" applyAlignment="1" applyProtection="1">
      <alignment horizontal="left"/>
    </xf>
    <xf numFmtId="0" fontId="26" fillId="0" borderId="0" xfId="0" applyFont="1" applyAlignment="1" applyProtection="1">
      <alignment horizontal="left" vertical="top" wrapText="1"/>
      <protection locked="0"/>
    </xf>
    <xf numFmtId="0" fontId="27" fillId="0" borderId="0" xfId="0" applyFont="1" applyAlignment="1" applyProtection="1">
      <alignment horizontal="left" vertical="top" wrapText="1"/>
    </xf>
    <xf numFmtId="14" fontId="26" fillId="0" borderId="0" xfId="0" applyNumberFormat="1" applyFont="1" applyAlignment="1" applyProtection="1">
      <alignment horizontal="left"/>
    </xf>
    <xf numFmtId="164" fontId="26" fillId="0" borderId="0" xfId="0" applyNumberFormat="1" applyFont="1" applyAlignment="1" applyProtection="1">
      <alignment horizontal="left" vertical="top" wrapText="1"/>
    </xf>
    <xf numFmtId="14" fontId="26" fillId="0" borderId="0" xfId="0" applyNumberFormat="1" applyFont="1" applyAlignment="1" applyProtection="1">
      <alignment horizontal="left"/>
      <protection locked="0"/>
    </xf>
    <xf numFmtId="0" fontId="26" fillId="11" borderId="0" xfId="0" applyFont="1" applyFill="1" applyBorder="1" applyAlignment="1" applyProtection="1">
      <alignment vertical="center" wrapText="1"/>
      <protection locked="0"/>
    </xf>
    <xf numFmtId="0" fontId="26" fillId="11" borderId="0" xfId="0" applyFont="1" applyFill="1" applyBorder="1" applyAlignment="1" applyProtection="1">
      <alignment vertical="top" wrapText="1"/>
      <protection locked="0"/>
    </xf>
    <xf numFmtId="164" fontId="26" fillId="0" borderId="0" xfId="0" applyNumberFormat="1" applyFont="1" applyAlignment="1" applyProtection="1">
      <alignment horizontal="center" vertical="center"/>
    </xf>
    <xf numFmtId="0" fontId="27" fillId="0" borderId="40" xfId="0" applyFont="1" applyBorder="1" applyAlignment="1" applyProtection="1">
      <alignment horizontal="left"/>
      <protection locked="0"/>
    </xf>
    <xf numFmtId="0" fontId="27" fillId="0" borderId="41" xfId="0" applyFont="1" applyBorder="1" applyAlignment="1" applyProtection="1">
      <alignment horizontal="left"/>
      <protection locked="0"/>
    </xf>
    <xf numFmtId="0" fontId="27" fillId="0" borderId="42" xfId="0" applyFont="1" applyBorder="1" applyAlignment="1" applyProtection="1">
      <alignment horizontal="left"/>
      <protection locked="0"/>
    </xf>
    <xf numFmtId="0" fontId="27" fillId="0" borderId="0" xfId="0" applyFont="1" applyBorder="1" applyAlignment="1" applyProtection="1">
      <alignment horizontal="left"/>
    </xf>
  </cellXfs>
  <cellStyles count="2">
    <cellStyle name="Normal" xfId="0" builtinId="0"/>
    <cellStyle name="Normal_IOCC BPRM Budget - June 2008 draft 1 (051208)"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66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200129</xdr:colOff>
      <xdr:row>2</xdr:row>
      <xdr:rowOff>38100</xdr:rowOff>
    </xdr:from>
    <xdr:to>
      <xdr:col>0</xdr:col>
      <xdr:colOff>809310</xdr:colOff>
      <xdr:row>7</xdr:row>
      <xdr:rowOff>121050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duotone>
            <a:prstClr val="black"/>
            <a:schemeClr val="accent3">
              <a:tint val="45000"/>
              <a:satMod val="400000"/>
            </a:schemeClr>
          </a:duotone>
          <a:extLst>
            <a:ext uri="{28A0092B-C50C-407E-A947-70E740481C1C}">
              <a14:useLocalDpi xmlns:a14="http://schemas.microsoft.com/office/drawing/2010/main" val="0"/>
            </a:ext>
          </a:extLst>
        </a:blip>
        <a:stretch>
          <a:fillRect/>
        </a:stretch>
      </xdr:blipFill>
      <xdr:spPr>
        <a:xfrm>
          <a:off x="200129" y="381000"/>
          <a:ext cx="609181" cy="86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20</xdr:row>
      <xdr:rowOff>6477</xdr:rowOff>
    </xdr:from>
    <xdr:to>
      <xdr:col>4</xdr:col>
      <xdr:colOff>2143124</xdr:colOff>
      <xdr:row>76</xdr:row>
      <xdr:rowOff>121157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19256" t="5730" r="27663" b="7410"/>
        <a:stretch/>
      </xdr:blipFill>
      <xdr:spPr>
        <a:xfrm>
          <a:off x="371475" y="7207377"/>
          <a:ext cx="9401174" cy="8649080"/>
        </a:xfrm>
        <a:prstGeom prst="rect">
          <a:avLst/>
        </a:prstGeom>
      </xdr:spPr>
    </xdr:pic>
    <xdr:clientData/>
  </xdr:twoCellAnchor>
  <xdr:twoCellAnchor editAs="oneCell">
    <xdr:from>
      <xdr:col>5</xdr:col>
      <xdr:colOff>19049</xdr:colOff>
      <xdr:row>0</xdr:row>
      <xdr:rowOff>0</xdr:rowOff>
    </xdr:from>
    <xdr:to>
      <xdr:col>14</xdr:col>
      <xdr:colOff>600608</xdr:colOff>
      <xdr:row>20</xdr:row>
      <xdr:rowOff>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22038" r="31690" b="2332"/>
        <a:stretch/>
      </xdr:blipFill>
      <xdr:spPr>
        <a:xfrm>
          <a:off x="9801224" y="0"/>
          <a:ext cx="6067959" cy="7200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6"/>
  <sheetViews>
    <sheetView tabSelected="1" view="pageBreakPreview" topLeftCell="A22" zoomScaleNormal="100" zoomScaleSheetLayoutView="100" workbookViewId="0">
      <selection activeCell="F15" sqref="F15:G15"/>
    </sheetView>
  </sheetViews>
  <sheetFormatPr defaultRowHeight="12" x14ac:dyDescent="0.2"/>
  <cols>
    <col min="1" max="1" width="16.28515625" customWidth="1"/>
    <col min="2" max="2" width="12" customWidth="1"/>
    <col min="3" max="3" width="14.7109375" customWidth="1"/>
    <col min="4" max="8" width="12" customWidth="1"/>
  </cols>
  <sheetData>
    <row r="1" spans="1:8" ht="11.25" customHeight="1" x14ac:dyDescent="0.2">
      <c r="A1" s="54"/>
      <c r="B1" s="55"/>
      <c r="C1" s="55"/>
      <c r="D1" s="55"/>
      <c r="E1" s="55"/>
      <c r="F1" s="55"/>
      <c r="G1" s="55"/>
      <c r="H1" s="56"/>
    </row>
    <row r="2" spans="1:8" ht="15" customHeight="1" x14ac:dyDescent="0.2">
      <c r="A2" s="288" t="s">
        <v>92</v>
      </c>
      <c r="B2" s="289"/>
      <c r="C2" s="289"/>
      <c r="D2" s="289"/>
      <c r="E2" s="289"/>
      <c r="F2" s="289"/>
      <c r="G2" s="289"/>
      <c r="H2" s="294" t="s">
        <v>89</v>
      </c>
    </row>
    <row r="3" spans="1:8" ht="4.5" customHeight="1" x14ac:dyDescent="0.2">
      <c r="A3" s="57"/>
      <c r="B3" s="58"/>
      <c r="C3" s="58"/>
      <c r="D3" s="58"/>
      <c r="E3" s="58"/>
      <c r="F3" s="58"/>
      <c r="G3" s="58"/>
      <c r="H3" s="294"/>
    </row>
    <row r="4" spans="1:8" ht="18.75" customHeight="1" x14ac:dyDescent="0.2">
      <c r="A4" s="161"/>
      <c r="B4" s="286" t="s">
        <v>280</v>
      </c>
      <c r="C4" s="286"/>
      <c r="D4" s="286"/>
      <c r="E4" s="286"/>
      <c r="F4" s="286"/>
      <c r="G4" s="286"/>
      <c r="H4" s="287"/>
    </row>
    <row r="5" spans="1:8" ht="8.25" customHeight="1" x14ac:dyDescent="0.2">
      <c r="A5" s="161"/>
      <c r="B5" s="59"/>
      <c r="C5" s="59"/>
      <c r="D5" s="59"/>
      <c r="E5" s="59"/>
      <c r="F5" s="59"/>
      <c r="G5" s="59"/>
      <c r="H5" s="60"/>
    </row>
    <row r="6" spans="1:8" ht="15" customHeight="1" x14ac:dyDescent="0.2">
      <c r="A6" s="161"/>
      <c r="B6" s="162" t="s">
        <v>83</v>
      </c>
      <c r="C6" s="162" t="s">
        <v>175</v>
      </c>
      <c r="D6" s="61"/>
      <c r="E6" s="59"/>
      <c r="F6" s="59"/>
      <c r="G6" s="59"/>
      <c r="H6" s="60"/>
    </row>
    <row r="7" spans="1:8" ht="15" customHeight="1" x14ac:dyDescent="0.2">
      <c r="A7" s="161"/>
      <c r="B7" s="162"/>
      <c r="C7" s="162" t="s">
        <v>176</v>
      </c>
      <c r="D7" s="61"/>
      <c r="E7" s="59"/>
      <c r="F7" s="59"/>
      <c r="G7" s="59"/>
      <c r="H7" s="60"/>
    </row>
    <row r="8" spans="1:8" ht="15" customHeight="1" x14ac:dyDescent="0.2">
      <c r="A8" s="161"/>
      <c r="B8" s="162"/>
      <c r="C8" s="235" t="s">
        <v>268</v>
      </c>
      <c r="D8" s="61"/>
      <c r="E8" s="59"/>
      <c r="F8" s="59"/>
      <c r="G8" s="59"/>
      <c r="H8" s="60"/>
    </row>
    <row r="9" spans="1:8" ht="15" customHeight="1" x14ac:dyDescent="0.2">
      <c r="A9" s="161"/>
      <c r="B9" s="163"/>
      <c r="C9" s="164" t="s">
        <v>228</v>
      </c>
      <c r="D9" s="163"/>
      <c r="E9" s="165"/>
      <c r="F9" s="165"/>
      <c r="G9" s="165"/>
      <c r="H9" s="166"/>
    </row>
    <row r="10" spans="1:8" ht="5.25" customHeight="1" thickBot="1" x14ac:dyDescent="0.25">
      <c r="A10" s="167"/>
      <c r="B10" s="168"/>
      <c r="C10" s="168"/>
      <c r="D10" s="168"/>
      <c r="E10" s="168"/>
      <c r="F10" s="168"/>
      <c r="G10" s="168"/>
      <c r="H10" s="169"/>
    </row>
    <row r="11" spans="1:8" ht="7.5" customHeight="1" x14ac:dyDescent="0.2">
      <c r="A11" s="170"/>
      <c r="B11" s="171"/>
      <c r="C11" s="171"/>
      <c r="D11" s="171"/>
      <c r="E11" s="171"/>
      <c r="F11" s="171"/>
      <c r="G11" s="171"/>
      <c r="H11" s="172"/>
    </row>
    <row r="12" spans="1:8" ht="15.75" x14ac:dyDescent="0.2">
      <c r="A12" s="295" t="s">
        <v>93</v>
      </c>
      <c r="B12" s="296"/>
      <c r="C12" s="296"/>
      <c r="D12" s="296"/>
      <c r="E12" s="296"/>
      <c r="F12" s="296"/>
      <c r="G12" s="296"/>
      <c r="H12" s="297"/>
    </row>
    <row r="13" spans="1:8" ht="7.5" customHeight="1" thickBot="1" x14ac:dyDescent="0.25">
      <c r="A13" s="141"/>
      <c r="B13" s="142"/>
      <c r="C13" s="142"/>
      <c r="D13" s="142"/>
      <c r="E13" s="142"/>
      <c r="F13" s="142"/>
      <c r="G13" s="142"/>
      <c r="H13" s="143"/>
    </row>
    <row r="14" spans="1:8" ht="15.75" x14ac:dyDescent="0.25">
      <c r="A14" s="218" t="s">
        <v>84</v>
      </c>
      <c r="B14" s="33"/>
      <c r="C14" s="34"/>
      <c r="D14" s="301" t="s">
        <v>200</v>
      </c>
      <c r="E14" s="302"/>
      <c r="F14" s="222"/>
      <c r="G14" s="223"/>
      <c r="H14" s="211" t="s">
        <v>82</v>
      </c>
    </row>
    <row r="15" spans="1:8" ht="15.75" x14ac:dyDescent="0.25">
      <c r="A15" s="217"/>
      <c r="B15" s="205" t="s">
        <v>76</v>
      </c>
      <c r="C15" s="36"/>
      <c r="D15" s="35"/>
      <c r="E15" s="205"/>
      <c r="F15" s="313" t="s">
        <v>194</v>
      </c>
      <c r="G15" s="314"/>
      <c r="H15" s="44"/>
    </row>
    <row r="16" spans="1:8" ht="15.75" x14ac:dyDescent="0.25">
      <c r="A16" s="219"/>
      <c r="B16" s="205" t="s">
        <v>77</v>
      </c>
      <c r="C16" s="36"/>
      <c r="D16" s="35"/>
      <c r="E16" s="205"/>
      <c r="F16" s="277" t="s">
        <v>269</v>
      </c>
      <c r="G16" s="278"/>
      <c r="H16" s="44"/>
    </row>
    <row r="17" spans="1:10" ht="15.75" x14ac:dyDescent="0.25">
      <c r="A17" s="220"/>
      <c r="B17" s="205" t="s">
        <v>51</v>
      </c>
      <c r="C17" s="36"/>
      <c r="D17" s="35"/>
      <c r="E17" s="36"/>
      <c r="F17" s="279"/>
      <c r="G17" s="280"/>
      <c r="H17" s="37"/>
    </row>
    <row r="18" spans="1:10" ht="16.5" customHeight="1" thickBot="1" x14ac:dyDescent="0.3">
      <c r="A18" s="221"/>
      <c r="B18" s="207" t="s">
        <v>78</v>
      </c>
      <c r="C18" s="41"/>
      <c r="D18" s="40"/>
      <c r="E18" s="41"/>
      <c r="F18" s="281"/>
      <c r="G18" s="282"/>
      <c r="H18" s="42" t="s">
        <v>86</v>
      </c>
    </row>
    <row r="19" spans="1:10" ht="7.5" customHeight="1" thickBot="1" x14ac:dyDescent="0.3">
      <c r="A19" s="38"/>
      <c r="B19" s="43"/>
      <c r="C19" s="43"/>
      <c r="D19" s="43"/>
      <c r="E19" s="43"/>
      <c r="F19" s="43"/>
      <c r="G19" s="43"/>
      <c r="H19" s="44"/>
    </row>
    <row r="20" spans="1:10" ht="15.75" x14ac:dyDescent="0.25">
      <c r="A20" s="45" t="s">
        <v>79</v>
      </c>
      <c r="B20" s="46"/>
      <c r="C20" s="46"/>
      <c r="D20" s="46"/>
      <c r="E20" s="46"/>
      <c r="F20" s="212" t="s">
        <v>90</v>
      </c>
      <c r="G20" s="213" t="s">
        <v>91</v>
      </c>
      <c r="H20" s="214" t="s">
        <v>74</v>
      </c>
    </row>
    <row r="21" spans="1:10" ht="15.75" x14ac:dyDescent="0.25">
      <c r="A21" s="38"/>
      <c r="B21" s="43" t="s">
        <v>80</v>
      </c>
      <c r="C21" s="43"/>
      <c r="D21" s="43"/>
      <c r="E21" s="43"/>
      <c r="F21" s="47"/>
      <c r="G21" s="95" t="str">
        <f>IF('Agenda and Lecturers'!K176&gt;=(D72*10),"AGENDA OK","AGENDA CHECK")</f>
        <v>AGENDA OK</v>
      </c>
      <c r="H21" s="44"/>
      <c r="J21" s="32"/>
    </row>
    <row r="22" spans="1:10" ht="15.75" x14ac:dyDescent="0.25">
      <c r="A22" s="38"/>
      <c r="B22" s="43" t="s">
        <v>81</v>
      </c>
      <c r="C22" s="43"/>
      <c r="D22" s="43"/>
      <c r="E22" s="43"/>
      <c r="F22" s="91"/>
      <c r="G22" s="95" t="str">
        <f>IF('Detailed Budget'!C21 &gt;H72,"RESOURCE CHECK", "RESOURCE OK")</f>
        <v>RESOURCE OK</v>
      </c>
      <c r="H22" s="44"/>
      <c r="J22" s="32"/>
    </row>
    <row r="23" spans="1:10" ht="16.5" thickBot="1" x14ac:dyDescent="0.3">
      <c r="A23" s="39"/>
      <c r="B23" s="48" t="s">
        <v>116</v>
      </c>
      <c r="C23" s="48"/>
      <c r="D23" s="48"/>
      <c r="E23" s="48"/>
      <c r="F23" s="49"/>
      <c r="G23" s="94" t="str">
        <f>IF('Detailed Budget'!D49 &gt;500,"FOOD CHECK", "FOOD OK")</f>
        <v>FOOD OK</v>
      </c>
      <c r="H23" s="50" t="s">
        <v>87</v>
      </c>
      <c r="J23" s="32"/>
    </row>
    <row r="24" spans="1:10" ht="12" customHeight="1" x14ac:dyDescent="0.25">
      <c r="A24" s="38"/>
      <c r="B24" s="43"/>
      <c r="C24" s="43"/>
      <c r="D24" s="43"/>
      <c r="E24" s="43"/>
      <c r="F24" s="43"/>
      <c r="G24" s="43"/>
      <c r="H24" s="44"/>
    </row>
    <row r="25" spans="1:10" ht="15.75" x14ac:dyDescent="0.2">
      <c r="A25" s="298" t="s">
        <v>85</v>
      </c>
      <c r="B25" s="299"/>
      <c r="C25" s="299"/>
      <c r="D25" s="299"/>
      <c r="E25" s="299"/>
      <c r="F25" s="299"/>
      <c r="G25" s="299"/>
      <c r="H25" s="300"/>
    </row>
    <row r="26" spans="1:10" ht="16.5" thickBot="1" x14ac:dyDescent="0.25">
      <c r="A26" s="173"/>
      <c r="B26" s="174"/>
      <c r="C26" s="174"/>
      <c r="D26" s="174"/>
      <c r="E26" s="174"/>
      <c r="F26" s="51" t="s">
        <v>75</v>
      </c>
      <c r="G26" s="174"/>
      <c r="H26" s="175"/>
    </row>
    <row r="27" spans="1:10" ht="7.5" customHeight="1" thickBot="1" x14ac:dyDescent="0.25">
      <c r="A27" s="176"/>
      <c r="B27" s="177"/>
      <c r="C27" s="177"/>
      <c r="D27" s="177"/>
      <c r="E27" s="177"/>
      <c r="F27" s="177"/>
      <c r="G27" s="177"/>
      <c r="H27" s="178"/>
    </row>
    <row r="28" spans="1:10" ht="16.5" thickBot="1" x14ac:dyDescent="0.3">
      <c r="A28" s="290" t="s">
        <v>229</v>
      </c>
      <c r="B28" s="291"/>
      <c r="C28" s="291"/>
      <c r="D28" s="291"/>
      <c r="E28" s="291"/>
      <c r="F28" s="291"/>
      <c r="G28" s="291"/>
      <c r="H28" s="292"/>
    </row>
    <row r="29" spans="1:10" ht="7.5" customHeight="1" thickBot="1" x14ac:dyDescent="0.25">
      <c r="A29" s="176"/>
      <c r="B29" s="177"/>
      <c r="C29" s="177"/>
      <c r="D29" s="177"/>
      <c r="E29" s="177"/>
      <c r="F29" s="177"/>
      <c r="G29" s="177"/>
      <c r="H29" s="178"/>
    </row>
    <row r="30" spans="1:10" ht="31.5" x14ac:dyDescent="0.2">
      <c r="A30" s="62" t="s">
        <v>127</v>
      </c>
      <c r="B30" s="283"/>
      <c r="C30" s="284"/>
      <c r="D30" s="284"/>
      <c r="E30" s="284"/>
      <c r="F30" s="284"/>
      <c r="G30" s="284"/>
      <c r="H30" s="285"/>
    </row>
    <row r="31" spans="1:10" ht="15.75" x14ac:dyDescent="0.2">
      <c r="A31" s="303" t="s">
        <v>48</v>
      </c>
      <c r="B31" s="304"/>
      <c r="C31" s="304"/>
      <c r="D31" s="304"/>
      <c r="E31" s="304"/>
      <c r="F31" s="304"/>
      <c r="G31" s="304"/>
      <c r="H31" s="305"/>
    </row>
    <row r="32" spans="1:10" ht="33.75" customHeight="1" x14ac:dyDescent="0.2">
      <c r="A32" s="63" t="s">
        <v>34</v>
      </c>
      <c r="B32" s="306"/>
      <c r="C32" s="307"/>
      <c r="D32" s="307"/>
      <c r="E32" s="307"/>
      <c r="F32" s="307"/>
      <c r="G32" s="307"/>
      <c r="H32" s="308"/>
    </row>
    <row r="33" spans="1:8" ht="36" customHeight="1" x14ac:dyDescent="0.2">
      <c r="A33" s="315" t="s">
        <v>49</v>
      </c>
      <c r="B33" s="322"/>
      <c r="C33" s="323"/>
      <c r="D33" s="323"/>
      <c r="E33" s="323"/>
      <c r="F33" s="323"/>
      <c r="G33" s="323"/>
      <c r="H33" s="324"/>
    </row>
    <row r="34" spans="1:8" ht="0.75" customHeight="1" x14ac:dyDescent="0.2">
      <c r="A34" s="315"/>
      <c r="B34" s="152"/>
      <c r="C34" s="152"/>
      <c r="D34" s="152"/>
      <c r="E34" s="152"/>
      <c r="F34" s="152"/>
      <c r="G34" s="152"/>
      <c r="H34" s="153"/>
    </row>
    <row r="35" spans="1:8" ht="12.75" hidden="1" customHeight="1" x14ac:dyDescent="0.2">
      <c r="A35" s="315"/>
      <c r="B35" s="152"/>
      <c r="C35" s="152"/>
      <c r="D35" s="152"/>
      <c r="E35" s="152"/>
      <c r="F35" s="152"/>
      <c r="G35" s="152"/>
      <c r="H35" s="153"/>
    </row>
    <row r="36" spans="1:8" ht="15" customHeight="1" x14ac:dyDescent="0.2">
      <c r="A36" s="315" t="s">
        <v>50</v>
      </c>
      <c r="B36" s="343"/>
      <c r="C36" s="343"/>
      <c r="D36" s="343"/>
      <c r="E36" s="343"/>
      <c r="F36" s="343"/>
      <c r="G36" s="343"/>
      <c r="H36" s="344"/>
    </row>
    <row r="37" spans="1:8" ht="15" customHeight="1" x14ac:dyDescent="0.2">
      <c r="A37" s="315"/>
      <c r="B37" s="343"/>
      <c r="C37" s="343"/>
      <c r="D37" s="343"/>
      <c r="E37" s="343"/>
      <c r="F37" s="343"/>
      <c r="G37" s="343"/>
      <c r="H37" s="344"/>
    </row>
    <row r="38" spans="1:8" ht="15" customHeight="1" x14ac:dyDescent="0.2">
      <c r="A38" s="315"/>
      <c r="B38" s="343"/>
      <c r="C38" s="343"/>
      <c r="D38" s="343"/>
      <c r="E38" s="343"/>
      <c r="F38" s="343"/>
      <c r="G38" s="343"/>
      <c r="H38" s="344"/>
    </row>
    <row r="39" spans="1:8" ht="15" customHeight="1" x14ac:dyDescent="0.2">
      <c r="A39" s="315"/>
      <c r="B39" s="343"/>
      <c r="C39" s="343"/>
      <c r="D39" s="343"/>
      <c r="E39" s="343"/>
      <c r="F39" s="343"/>
      <c r="G39" s="343"/>
      <c r="H39" s="344"/>
    </row>
    <row r="40" spans="1:8" ht="15" customHeight="1" x14ac:dyDescent="0.2">
      <c r="A40" s="315"/>
      <c r="B40" s="343"/>
      <c r="C40" s="343"/>
      <c r="D40" s="343"/>
      <c r="E40" s="343"/>
      <c r="F40" s="343"/>
      <c r="G40" s="343"/>
      <c r="H40" s="344"/>
    </row>
    <row r="41" spans="1:8" ht="15" customHeight="1" x14ac:dyDescent="0.2">
      <c r="A41" s="315"/>
      <c r="B41" s="343"/>
      <c r="C41" s="343"/>
      <c r="D41" s="343"/>
      <c r="E41" s="343"/>
      <c r="F41" s="343"/>
      <c r="G41" s="343"/>
      <c r="H41" s="344"/>
    </row>
    <row r="42" spans="1:8" ht="15" customHeight="1" x14ac:dyDescent="0.2">
      <c r="A42" s="315"/>
      <c r="B42" s="343"/>
      <c r="C42" s="343"/>
      <c r="D42" s="343"/>
      <c r="E42" s="343"/>
      <c r="F42" s="343"/>
      <c r="G42" s="343"/>
      <c r="H42" s="344"/>
    </row>
    <row r="43" spans="1:8" ht="15" customHeight="1" x14ac:dyDescent="0.2">
      <c r="A43" s="315"/>
      <c r="B43" s="343"/>
      <c r="C43" s="343"/>
      <c r="D43" s="343"/>
      <c r="E43" s="343"/>
      <c r="F43" s="343"/>
      <c r="G43" s="343"/>
      <c r="H43" s="344"/>
    </row>
    <row r="44" spans="1:8" ht="15" customHeight="1" x14ac:dyDescent="0.2">
      <c r="A44" s="315"/>
      <c r="B44" s="343"/>
      <c r="C44" s="343"/>
      <c r="D44" s="343"/>
      <c r="E44" s="343"/>
      <c r="F44" s="343"/>
      <c r="G44" s="343"/>
      <c r="H44" s="344"/>
    </row>
    <row r="45" spans="1:8" ht="15" customHeight="1" x14ac:dyDescent="0.2">
      <c r="A45" s="315"/>
      <c r="B45" s="343"/>
      <c r="C45" s="343"/>
      <c r="D45" s="343"/>
      <c r="E45" s="343"/>
      <c r="F45" s="343"/>
      <c r="G45" s="343"/>
      <c r="H45" s="344"/>
    </row>
    <row r="46" spans="1:8" ht="15" customHeight="1" x14ac:dyDescent="0.2">
      <c r="A46" s="315"/>
      <c r="B46" s="343"/>
      <c r="C46" s="343"/>
      <c r="D46" s="343"/>
      <c r="E46" s="343"/>
      <c r="F46" s="343"/>
      <c r="G46" s="343"/>
      <c r="H46" s="344"/>
    </row>
    <row r="47" spans="1:8" ht="15" customHeight="1" x14ac:dyDescent="0.2">
      <c r="A47" s="315"/>
      <c r="B47" s="343"/>
      <c r="C47" s="343"/>
      <c r="D47" s="343"/>
      <c r="E47" s="343"/>
      <c r="F47" s="343"/>
      <c r="G47" s="343"/>
      <c r="H47" s="344"/>
    </row>
    <row r="48" spans="1:8" ht="15" customHeight="1" x14ac:dyDescent="0.2">
      <c r="A48" s="315"/>
      <c r="B48" s="343"/>
      <c r="C48" s="343"/>
      <c r="D48" s="343"/>
      <c r="E48" s="343"/>
      <c r="F48" s="343"/>
      <c r="G48" s="343"/>
      <c r="H48" s="344"/>
    </row>
    <row r="49" spans="1:8" ht="15" customHeight="1" x14ac:dyDescent="0.2">
      <c r="A49" s="345" t="s">
        <v>51</v>
      </c>
      <c r="B49" s="319"/>
      <c r="C49" s="319"/>
      <c r="D49" s="319"/>
      <c r="E49" s="319"/>
      <c r="F49" s="319"/>
      <c r="G49" s="319"/>
      <c r="H49" s="320"/>
    </row>
    <row r="50" spans="1:8" ht="15" customHeight="1" x14ac:dyDescent="0.2">
      <c r="A50" s="345"/>
      <c r="B50" s="319"/>
      <c r="C50" s="319"/>
      <c r="D50" s="319"/>
      <c r="E50" s="319"/>
      <c r="F50" s="319"/>
      <c r="G50" s="319"/>
      <c r="H50" s="320"/>
    </row>
    <row r="51" spans="1:8" ht="15" customHeight="1" x14ac:dyDescent="0.2">
      <c r="A51" s="345"/>
      <c r="B51" s="319"/>
      <c r="C51" s="319"/>
      <c r="D51" s="319"/>
      <c r="E51" s="319"/>
      <c r="F51" s="319"/>
      <c r="G51" s="319"/>
      <c r="H51" s="320"/>
    </row>
    <row r="52" spans="1:8" ht="15" customHeight="1" x14ac:dyDescent="0.2">
      <c r="A52" s="345"/>
      <c r="B52" s="319"/>
      <c r="C52" s="319"/>
      <c r="D52" s="319"/>
      <c r="E52" s="319"/>
      <c r="F52" s="319"/>
      <c r="G52" s="319"/>
      <c r="H52" s="320"/>
    </row>
    <row r="53" spans="1:8" ht="15" customHeight="1" x14ac:dyDescent="0.2">
      <c r="A53" s="345"/>
      <c r="B53" s="319"/>
      <c r="C53" s="319"/>
      <c r="D53" s="319"/>
      <c r="E53" s="319"/>
      <c r="F53" s="319"/>
      <c r="G53" s="319"/>
      <c r="H53" s="320"/>
    </row>
    <row r="54" spans="1:8" ht="15" customHeight="1" x14ac:dyDescent="0.2">
      <c r="A54" s="345"/>
      <c r="B54" s="319"/>
      <c r="C54" s="319"/>
      <c r="D54" s="319"/>
      <c r="E54" s="319"/>
      <c r="F54" s="319"/>
      <c r="G54" s="319"/>
      <c r="H54" s="320"/>
    </row>
    <row r="55" spans="1:8" ht="15" customHeight="1" x14ac:dyDescent="0.2">
      <c r="A55" s="345"/>
      <c r="B55" s="319"/>
      <c r="C55" s="319"/>
      <c r="D55" s="319"/>
      <c r="E55" s="319"/>
      <c r="F55" s="319"/>
      <c r="G55" s="319"/>
      <c r="H55" s="320"/>
    </row>
    <row r="56" spans="1:8" ht="15" customHeight="1" thickBot="1" x14ac:dyDescent="0.25">
      <c r="A56" s="346"/>
      <c r="B56" s="347"/>
      <c r="C56" s="347"/>
      <c r="D56" s="347"/>
      <c r="E56" s="347"/>
      <c r="F56" s="347"/>
      <c r="G56" s="347"/>
      <c r="H56" s="348"/>
    </row>
    <row r="57" spans="1:8" ht="16.5" customHeight="1" x14ac:dyDescent="0.2">
      <c r="A57" s="349" t="s">
        <v>52</v>
      </c>
      <c r="B57" s="350" t="s">
        <v>21</v>
      </c>
      <c r="C57" s="350"/>
      <c r="D57" s="350"/>
      <c r="E57" s="309" t="s">
        <v>53</v>
      </c>
      <c r="F57" s="309"/>
      <c r="G57" s="309"/>
      <c r="H57" s="310"/>
    </row>
    <row r="58" spans="1:8" ht="15" x14ac:dyDescent="0.2">
      <c r="A58" s="345"/>
      <c r="B58" s="317" t="s">
        <v>273</v>
      </c>
      <c r="C58" s="317"/>
      <c r="D58" s="317"/>
      <c r="E58" s="311"/>
      <c r="F58" s="311"/>
      <c r="G58" s="311"/>
      <c r="H58" s="312"/>
    </row>
    <row r="59" spans="1:8" ht="15" x14ac:dyDescent="0.2">
      <c r="A59" s="345"/>
      <c r="B59" s="317" t="s">
        <v>274</v>
      </c>
      <c r="C59" s="317"/>
      <c r="D59" s="317"/>
      <c r="E59" s="311"/>
      <c r="F59" s="311"/>
      <c r="G59" s="311"/>
      <c r="H59" s="312"/>
    </row>
    <row r="60" spans="1:8" ht="15" x14ac:dyDescent="0.2">
      <c r="A60" s="345"/>
      <c r="B60" s="317" t="s">
        <v>272</v>
      </c>
      <c r="C60" s="317"/>
      <c r="D60" s="317"/>
      <c r="E60" s="311"/>
      <c r="F60" s="311"/>
      <c r="G60" s="311"/>
      <c r="H60" s="312"/>
    </row>
    <row r="61" spans="1:8" ht="15" x14ac:dyDescent="0.2">
      <c r="A61" s="345"/>
      <c r="B61" s="317" t="s">
        <v>271</v>
      </c>
      <c r="C61" s="317"/>
      <c r="D61" s="317"/>
      <c r="E61" s="311"/>
      <c r="F61" s="311"/>
      <c r="G61" s="311"/>
      <c r="H61" s="312"/>
    </row>
    <row r="62" spans="1:8" ht="15" x14ac:dyDescent="0.2">
      <c r="A62" s="345"/>
      <c r="B62" s="317" t="s">
        <v>59</v>
      </c>
      <c r="C62" s="317"/>
      <c r="D62" s="317"/>
      <c r="E62" s="311"/>
      <c r="F62" s="311"/>
      <c r="G62" s="311"/>
      <c r="H62" s="312"/>
    </row>
    <row r="63" spans="1:8" ht="15" x14ac:dyDescent="0.2">
      <c r="A63" s="345"/>
      <c r="B63" s="317" t="s">
        <v>58</v>
      </c>
      <c r="C63" s="317"/>
      <c r="D63" s="317"/>
      <c r="E63" s="311"/>
      <c r="F63" s="311"/>
      <c r="G63" s="311"/>
      <c r="H63" s="312"/>
    </row>
    <row r="64" spans="1:8" ht="15.75" customHeight="1" x14ac:dyDescent="0.2">
      <c r="A64" s="345"/>
      <c r="B64" s="317" t="s">
        <v>70</v>
      </c>
      <c r="C64" s="317"/>
      <c r="D64" s="317"/>
      <c r="E64" s="311"/>
      <c r="F64" s="311"/>
      <c r="G64" s="311"/>
      <c r="H64" s="312"/>
    </row>
    <row r="65" spans="1:8" ht="15" x14ac:dyDescent="0.2">
      <c r="A65" s="345"/>
      <c r="B65" s="317" t="s">
        <v>270</v>
      </c>
      <c r="C65" s="317"/>
      <c r="D65" s="317"/>
      <c r="E65" s="311"/>
      <c r="F65" s="311"/>
      <c r="G65" s="311"/>
      <c r="H65" s="312"/>
    </row>
    <row r="66" spans="1:8" ht="30.75" customHeight="1" x14ac:dyDescent="0.2">
      <c r="A66" s="345"/>
      <c r="B66" s="330" t="s">
        <v>88</v>
      </c>
      <c r="C66" s="330"/>
      <c r="D66" s="330"/>
      <c r="E66" s="311"/>
      <c r="F66" s="311"/>
      <c r="G66" s="311"/>
      <c r="H66" s="312"/>
    </row>
    <row r="67" spans="1:8" ht="15" x14ac:dyDescent="0.2">
      <c r="A67" s="345"/>
      <c r="B67" s="316" t="s">
        <v>71</v>
      </c>
      <c r="C67" s="316"/>
      <c r="D67" s="316"/>
      <c r="E67" s="179">
        <f>SUM(E58:H66)</f>
        <v>0</v>
      </c>
      <c r="F67" s="180"/>
      <c r="G67" s="180"/>
      <c r="H67" s="181"/>
    </row>
    <row r="68" spans="1:8" ht="31.5" x14ac:dyDescent="0.2">
      <c r="A68" s="182" t="s">
        <v>196</v>
      </c>
      <c r="B68" s="317" t="s">
        <v>195</v>
      </c>
      <c r="C68" s="317"/>
      <c r="D68" s="317"/>
      <c r="E68" s="317"/>
      <c r="F68" s="317"/>
      <c r="G68" s="317"/>
      <c r="H68" s="318"/>
    </row>
    <row r="69" spans="1:8" ht="35.25" customHeight="1" x14ac:dyDescent="0.2">
      <c r="A69" s="184" t="s">
        <v>72</v>
      </c>
      <c r="B69" s="319"/>
      <c r="C69" s="319"/>
      <c r="D69" s="319"/>
      <c r="E69" s="319"/>
      <c r="F69" s="319"/>
      <c r="G69" s="319"/>
      <c r="H69" s="320"/>
    </row>
    <row r="70" spans="1:8" ht="78.75" customHeight="1" x14ac:dyDescent="0.2">
      <c r="A70" s="183" t="s">
        <v>129</v>
      </c>
      <c r="B70" s="319"/>
      <c r="C70" s="319"/>
      <c r="D70" s="319"/>
      <c r="E70" s="319"/>
      <c r="F70" s="319"/>
      <c r="G70" s="319"/>
      <c r="H70" s="320"/>
    </row>
    <row r="71" spans="1:8" ht="45.75" customHeight="1" x14ac:dyDescent="0.2">
      <c r="A71" s="184" t="s">
        <v>128</v>
      </c>
      <c r="B71" s="160" t="s">
        <v>90</v>
      </c>
      <c r="C71" s="160"/>
      <c r="D71" s="155"/>
      <c r="E71" s="155"/>
      <c r="F71" s="155"/>
      <c r="G71" s="155"/>
      <c r="H71" s="154"/>
    </row>
    <row r="72" spans="1:8" ht="47.25" customHeight="1" x14ac:dyDescent="0.2">
      <c r="A72" s="106" t="s">
        <v>73</v>
      </c>
      <c r="B72" s="155"/>
      <c r="C72" s="104" t="s">
        <v>126</v>
      </c>
      <c r="D72" s="104"/>
      <c r="E72" s="104" t="s">
        <v>198</v>
      </c>
      <c r="F72" s="104"/>
      <c r="G72" s="105" t="s">
        <v>125</v>
      </c>
      <c r="H72" s="105">
        <f>SUM(D72*F72)</f>
        <v>0</v>
      </c>
    </row>
    <row r="73" spans="1:8" ht="27" customHeight="1" x14ac:dyDescent="0.2">
      <c r="A73" s="315" t="s">
        <v>61</v>
      </c>
      <c r="B73" s="293" t="s">
        <v>62</v>
      </c>
      <c r="C73" s="293"/>
      <c r="D73" s="322"/>
      <c r="E73" s="323"/>
      <c r="F73" s="323"/>
      <c r="G73" s="323"/>
      <c r="H73" s="324"/>
    </row>
    <row r="74" spans="1:8" ht="27" customHeight="1" x14ac:dyDescent="0.2">
      <c r="A74" s="315"/>
      <c r="B74" s="293" t="s">
        <v>63</v>
      </c>
      <c r="C74" s="293"/>
      <c r="D74" s="322"/>
      <c r="E74" s="323"/>
      <c r="F74" s="323"/>
      <c r="G74" s="323"/>
      <c r="H74" s="324"/>
    </row>
    <row r="75" spans="1:8" ht="27" customHeight="1" x14ac:dyDescent="0.2">
      <c r="A75" s="315"/>
      <c r="B75" s="293" t="s">
        <v>117</v>
      </c>
      <c r="C75" s="321"/>
      <c r="D75" s="325"/>
      <c r="E75" s="326"/>
      <c r="F75" s="326"/>
      <c r="G75" s="326"/>
      <c r="H75" s="327"/>
    </row>
    <row r="76" spans="1:8" ht="27" customHeight="1" x14ac:dyDescent="0.2">
      <c r="A76" s="315"/>
      <c r="B76" s="293" t="s">
        <v>118</v>
      </c>
      <c r="C76" s="293"/>
      <c r="D76" s="328"/>
      <c r="E76" s="328"/>
      <c r="F76" s="328"/>
      <c r="G76" s="328"/>
      <c r="H76" s="329"/>
    </row>
    <row r="77" spans="1:8" ht="27" customHeight="1" x14ac:dyDescent="0.2">
      <c r="A77" s="315"/>
      <c r="B77" s="293" t="s">
        <v>119</v>
      </c>
      <c r="C77" s="293"/>
      <c r="D77" s="328"/>
      <c r="E77" s="328"/>
      <c r="F77" s="328"/>
      <c r="G77" s="328"/>
      <c r="H77" s="329"/>
    </row>
    <row r="78" spans="1:8" ht="27" customHeight="1" x14ac:dyDescent="0.2">
      <c r="A78" s="315"/>
      <c r="B78" s="293" t="s">
        <v>64</v>
      </c>
      <c r="C78" s="293"/>
      <c r="D78" s="328"/>
      <c r="E78" s="328"/>
      <c r="F78" s="328"/>
      <c r="G78" s="328"/>
      <c r="H78" s="329"/>
    </row>
    <row r="79" spans="1:8" ht="7.5" customHeight="1" thickBot="1" x14ac:dyDescent="0.25">
      <c r="A79" s="149"/>
      <c r="B79" s="98"/>
      <c r="C79" s="98"/>
      <c r="D79" s="99"/>
      <c r="E79" s="99"/>
      <c r="F79" s="99"/>
      <c r="G79" s="99"/>
      <c r="H79" s="107"/>
    </row>
    <row r="80" spans="1:8" ht="15.75" customHeight="1" x14ac:dyDescent="0.2">
      <c r="A80" s="100" t="s">
        <v>120</v>
      </c>
      <c r="B80" s="147"/>
      <c r="C80" s="147"/>
      <c r="D80" s="147"/>
      <c r="E80" s="100" t="s">
        <v>121</v>
      </c>
      <c r="F80" s="147"/>
      <c r="G80" s="147"/>
      <c r="H80" s="148"/>
    </row>
    <row r="81" spans="1:8" ht="21.75" customHeight="1" x14ac:dyDescent="0.2">
      <c r="A81" s="149"/>
      <c r="B81" s="150"/>
      <c r="C81" s="150"/>
      <c r="D81" s="150"/>
      <c r="E81" s="149"/>
      <c r="F81" s="150"/>
      <c r="G81" s="150"/>
      <c r="H81" s="151"/>
    </row>
    <row r="82" spans="1:8" ht="15.75" customHeight="1" x14ac:dyDescent="0.2">
      <c r="A82" s="102" t="s">
        <v>123</v>
      </c>
      <c r="B82" s="150"/>
      <c r="C82" s="101" t="s">
        <v>122</v>
      </c>
      <c r="D82" s="150"/>
      <c r="E82" s="103" t="s">
        <v>66</v>
      </c>
      <c r="F82" s="150"/>
      <c r="G82" s="101" t="s">
        <v>124</v>
      </c>
      <c r="H82" s="151"/>
    </row>
    <row r="83" spans="1:8" ht="15.75" customHeight="1" x14ac:dyDescent="0.2">
      <c r="A83" s="149" t="s">
        <v>63</v>
      </c>
      <c r="B83" s="150"/>
      <c r="C83" s="150" t="s">
        <v>67</v>
      </c>
      <c r="D83" s="150"/>
      <c r="E83" s="149" t="s">
        <v>63</v>
      </c>
      <c r="F83" s="150"/>
      <c r="G83" s="150" t="s">
        <v>67</v>
      </c>
      <c r="H83" s="151"/>
    </row>
    <row r="84" spans="1:8" ht="7.5" customHeight="1" thickBot="1" x14ac:dyDescent="0.25">
      <c r="A84" s="144"/>
      <c r="B84" s="145"/>
      <c r="C84" s="145"/>
      <c r="D84" s="145"/>
      <c r="E84" s="144"/>
      <c r="F84" s="145"/>
      <c r="G84" s="145"/>
      <c r="H84" s="146"/>
    </row>
    <row r="85" spans="1:8" ht="15.75" customHeight="1" x14ac:dyDescent="0.2">
      <c r="A85" s="334" t="s">
        <v>65</v>
      </c>
      <c r="B85" s="335"/>
      <c r="C85" s="335"/>
      <c r="D85" s="335"/>
      <c r="E85" s="335"/>
      <c r="F85" s="335"/>
      <c r="G85" s="335"/>
      <c r="H85" s="336"/>
    </row>
    <row r="86" spans="1:8" ht="15.75" x14ac:dyDescent="0.2">
      <c r="A86" s="337"/>
      <c r="B86" s="338"/>
      <c r="C86" s="338"/>
      <c r="D86" s="338"/>
      <c r="E86" s="338"/>
      <c r="F86" s="338"/>
      <c r="G86" s="338"/>
      <c r="H86" s="339"/>
    </row>
    <row r="87" spans="1:8" ht="15.75" customHeight="1" x14ac:dyDescent="0.2">
      <c r="A87" s="337" t="s">
        <v>66</v>
      </c>
      <c r="B87" s="338"/>
      <c r="C87" s="338"/>
      <c r="D87" s="338"/>
      <c r="E87" s="338"/>
      <c r="F87" s="338"/>
      <c r="G87" s="338"/>
      <c r="H87" s="339"/>
    </row>
    <row r="88" spans="1:8" ht="15.75" customHeight="1" x14ac:dyDescent="0.2">
      <c r="A88" s="337" t="s">
        <v>67</v>
      </c>
      <c r="B88" s="338"/>
      <c r="C88" s="338"/>
      <c r="D88" s="338"/>
      <c r="E88" s="338"/>
      <c r="F88" s="338"/>
      <c r="G88" s="338"/>
      <c r="H88" s="339"/>
    </row>
    <row r="89" spans="1:8" ht="7.5" customHeight="1" thickBot="1" x14ac:dyDescent="0.25">
      <c r="A89" s="331"/>
      <c r="B89" s="332"/>
      <c r="C89" s="332"/>
      <c r="D89" s="332"/>
      <c r="E89" s="332"/>
      <c r="F89" s="332"/>
      <c r="G89" s="332"/>
      <c r="H89" s="333"/>
    </row>
    <row r="90" spans="1:8" ht="9" customHeight="1" x14ac:dyDescent="0.2">
      <c r="A90" s="64"/>
      <c r="B90" s="65"/>
      <c r="C90" s="65"/>
      <c r="D90" s="65"/>
      <c r="E90" s="65"/>
      <c r="F90" s="65"/>
      <c r="G90" s="65"/>
      <c r="H90" s="66"/>
    </row>
    <row r="91" spans="1:8" ht="15.75" customHeight="1" x14ac:dyDescent="0.2">
      <c r="A91" s="340" t="s">
        <v>68</v>
      </c>
      <c r="B91" s="341"/>
      <c r="C91" s="341"/>
      <c r="D91" s="341"/>
      <c r="E91" s="341"/>
      <c r="F91" s="341"/>
      <c r="G91" s="341"/>
      <c r="H91" s="342"/>
    </row>
    <row r="92" spans="1:8" ht="15.75" x14ac:dyDescent="0.2">
      <c r="A92" s="337"/>
      <c r="B92" s="338"/>
      <c r="C92" s="338"/>
      <c r="D92" s="338"/>
      <c r="E92" s="338"/>
      <c r="F92" s="338"/>
      <c r="G92" s="338"/>
      <c r="H92" s="339"/>
    </row>
    <row r="93" spans="1:8" ht="15.75" customHeight="1" x14ac:dyDescent="0.2">
      <c r="A93" s="337" t="s">
        <v>66</v>
      </c>
      <c r="B93" s="338"/>
      <c r="C93" s="338"/>
      <c r="D93" s="338"/>
      <c r="E93" s="338"/>
      <c r="F93" s="338"/>
      <c r="G93" s="338"/>
      <c r="H93" s="339"/>
    </row>
    <row r="94" spans="1:8" ht="15.75" customHeight="1" x14ac:dyDescent="0.2">
      <c r="A94" s="337" t="s">
        <v>69</v>
      </c>
      <c r="B94" s="338"/>
      <c r="C94" s="338"/>
      <c r="D94" s="338"/>
      <c r="E94" s="338"/>
      <c r="F94" s="338"/>
      <c r="G94" s="338"/>
      <c r="H94" s="339"/>
    </row>
    <row r="95" spans="1:8" ht="7.5" customHeight="1" thickBot="1" x14ac:dyDescent="0.25">
      <c r="A95" s="331"/>
      <c r="B95" s="332"/>
      <c r="C95" s="332"/>
      <c r="D95" s="332"/>
      <c r="E95" s="332"/>
      <c r="F95" s="332"/>
      <c r="G95" s="332"/>
      <c r="H95" s="333"/>
    </row>
    <row r="96" spans="1:8" x14ac:dyDescent="0.2">
      <c r="A96" s="185"/>
      <c r="B96" s="185"/>
      <c r="C96" s="185"/>
      <c r="D96" s="185"/>
      <c r="E96" s="185"/>
      <c r="F96" s="185"/>
      <c r="G96" s="185"/>
      <c r="H96" s="185"/>
    </row>
  </sheetData>
  <sheetProtection formatRows="0" insertRows="0"/>
  <mergeCells count="67">
    <mergeCell ref="A33:A35"/>
    <mergeCell ref="A36:A48"/>
    <mergeCell ref="B36:H48"/>
    <mergeCell ref="B61:D61"/>
    <mergeCell ref="E61:H61"/>
    <mergeCell ref="B33:H33"/>
    <mergeCell ref="B59:D59"/>
    <mergeCell ref="B60:D60"/>
    <mergeCell ref="A49:A56"/>
    <mergeCell ref="B49:H56"/>
    <mergeCell ref="A57:A67"/>
    <mergeCell ref="B57:D57"/>
    <mergeCell ref="B58:D58"/>
    <mergeCell ref="E65:H65"/>
    <mergeCell ref="E66:H66"/>
    <mergeCell ref="B63:D63"/>
    <mergeCell ref="A95:H95"/>
    <mergeCell ref="A85:H85"/>
    <mergeCell ref="A86:H86"/>
    <mergeCell ref="A87:H87"/>
    <mergeCell ref="A88:H88"/>
    <mergeCell ref="A89:H89"/>
    <mergeCell ref="A91:H91"/>
    <mergeCell ref="A92:H92"/>
    <mergeCell ref="A93:H93"/>
    <mergeCell ref="A94:H94"/>
    <mergeCell ref="B65:D65"/>
    <mergeCell ref="B62:D62"/>
    <mergeCell ref="B64:D64"/>
    <mergeCell ref="B66:D66"/>
    <mergeCell ref="E64:H64"/>
    <mergeCell ref="A73:A78"/>
    <mergeCell ref="B67:D67"/>
    <mergeCell ref="B68:H68"/>
    <mergeCell ref="B69:H70"/>
    <mergeCell ref="B77:C77"/>
    <mergeCell ref="B74:C74"/>
    <mergeCell ref="B75:C75"/>
    <mergeCell ref="B76:C76"/>
    <mergeCell ref="B78:C78"/>
    <mergeCell ref="D73:H73"/>
    <mergeCell ref="D74:H74"/>
    <mergeCell ref="D75:H75"/>
    <mergeCell ref="D76:H76"/>
    <mergeCell ref="D77:H77"/>
    <mergeCell ref="D78:H78"/>
    <mergeCell ref="A2:G2"/>
    <mergeCell ref="A28:H28"/>
    <mergeCell ref="B73:C73"/>
    <mergeCell ref="H2:H3"/>
    <mergeCell ref="A12:H12"/>
    <mergeCell ref="A25:H25"/>
    <mergeCell ref="D14:E14"/>
    <mergeCell ref="A31:H31"/>
    <mergeCell ref="B32:H32"/>
    <mergeCell ref="E57:H57"/>
    <mergeCell ref="E58:H58"/>
    <mergeCell ref="E63:H63"/>
    <mergeCell ref="E60:H60"/>
    <mergeCell ref="E59:H59"/>
    <mergeCell ref="F15:G15"/>
    <mergeCell ref="E62:H62"/>
    <mergeCell ref="F16:G16"/>
    <mergeCell ref="F17:G17"/>
    <mergeCell ref="F18:G18"/>
    <mergeCell ref="B30:H30"/>
    <mergeCell ref="B4:H4"/>
  </mergeCells>
  <printOptions horizontalCentered="1" verticalCentered="1"/>
  <pageMargins left="0.51181102362204722" right="0.51181102362204722" top="0.55118110236220474" bottom="0.55118110236220474"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6"/>
  <sheetViews>
    <sheetView view="pageBreakPreview" zoomScaleNormal="100" zoomScaleSheetLayoutView="100" workbookViewId="0">
      <selection sqref="A1:K25"/>
    </sheetView>
  </sheetViews>
  <sheetFormatPr defaultRowHeight="12" x14ac:dyDescent="0.2"/>
  <cols>
    <col min="1" max="1" width="9.28515625" customWidth="1"/>
    <col min="2" max="2" width="10.5703125" customWidth="1"/>
    <col min="3" max="3" width="11.140625" customWidth="1"/>
    <col min="4" max="4" width="25.5703125" customWidth="1"/>
    <col min="5" max="5" width="23.28515625" customWidth="1"/>
    <col min="6" max="6" width="14.28515625" customWidth="1"/>
    <col min="7" max="7" width="9.42578125" customWidth="1"/>
    <col min="8" max="8" width="10.28515625" customWidth="1"/>
    <col min="9" max="9" width="14" customWidth="1"/>
  </cols>
  <sheetData>
    <row r="1" spans="1:11" s="1" customFormat="1" ht="15" x14ac:dyDescent="0.25">
      <c r="A1" s="351" t="s">
        <v>34</v>
      </c>
      <c r="B1" s="352"/>
      <c r="C1" s="353"/>
      <c r="D1" s="357">
        <f>'Training Proposal'!$B$32</f>
        <v>0</v>
      </c>
      <c r="E1" s="358"/>
      <c r="F1" s="358"/>
      <c r="G1" s="358"/>
      <c r="H1" s="358"/>
      <c r="I1" s="358"/>
      <c r="J1" s="358"/>
      <c r="K1" s="359"/>
    </row>
    <row r="2" spans="1:11" s="1" customFormat="1" ht="15.75" thickBot="1" x14ac:dyDescent="0.3">
      <c r="A2" s="354" t="s">
        <v>35</v>
      </c>
      <c r="B2" s="355"/>
      <c r="C2" s="356"/>
      <c r="D2" s="360">
        <f>'Training Proposal'!$B$33</f>
        <v>0</v>
      </c>
      <c r="E2" s="361"/>
      <c r="F2" s="361"/>
      <c r="G2" s="361"/>
      <c r="H2" s="361"/>
      <c r="I2" s="361"/>
      <c r="J2" s="361"/>
      <c r="K2" s="362"/>
    </row>
    <row r="3" spans="1:11" s="16" customFormat="1" ht="29.25" thickBot="1" x14ac:dyDescent="0.25">
      <c r="A3" s="85" t="s">
        <v>17</v>
      </c>
      <c r="B3" s="86" t="s">
        <v>15</v>
      </c>
      <c r="C3" s="86" t="s">
        <v>16</v>
      </c>
      <c r="D3" s="86" t="s">
        <v>24</v>
      </c>
      <c r="E3" s="86" t="s">
        <v>19</v>
      </c>
      <c r="F3" s="86" t="s">
        <v>20</v>
      </c>
      <c r="G3" s="86" t="s">
        <v>21</v>
      </c>
      <c r="H3" s="87" t="s">
        <v>23</v>
      </c>
      <c r="I3" s="87" t="s">
        <v>22</v>
      </c>
      <c r="J3" s="88" t="s">
        <v>18</v>
      </c>
      <c r="K3" s="89" t="s">
        <v>25</v>
      </c>
    </row>
    <row r="4" spans="1:11" ht="21" customHeight="1" x14ac:dyDescent="0.2">
      <c r="A4" s="108" t="s">
        <v>233</v>
      </c>
      <c r="B4" s="80">
        <v>0.29166666666666669</v>
      </c>
      <c r="C4" s="80">
        <v>0.33333333333333331</v>
      </c>
      <c r="D4" s="156" t="s">
        <v>28</v>
      </c>
      <c r="E4" s="157"/>
      <c r="F4" s="157"/>
      <c r="G4" s="81"/>
      <c r="H4" s="82">
        <f>IF(G4=5,500,IF(G4=4,600,IF(G4=3,700,IF(G4=2,800,IF(G4=1,900,IF(G4=0,0))))))</f>
        <v>0</v>
      </c>
      <c r="I4" s="83">
        <f t="shared" ref="I4:I13" si="0">SUM(K4*H4)</f>
        <v>0</v>
      </c>
      <c r="J4" s="84">
        <f t="shared" ref="J4:J13" si="1">SUM(C4-B4)</f>
        <v>4.166666666666663E-2</v>
      </c>
      <c r="K4" s="109">
        <f t="shared" ref="K4:K14" si="2">HOUR(J4)</f>
        <v>1</v>
      </c>
    </row>
    <row r="5" spans="1:11" ht="21" customHeight="1" x14ac:dyDescent="0.2">
      <c r="A5" s="110"/>
      <c r="B5" s="67">
        <v>0.33333333333333298</v>
      </c>
      <c r="C5" s="67">
        <v>0.375</v>
      </c>
      <c r="D5" s="158" t="s">
        <v>230</v>
      </c>
      <c r="E5" s="159"/>
      <c r="F5" s="159"/>
      <c r="G5" s="68"/>
      <c r="H5" s="26">
        <f>IF(G5=5,500,IF(G5=4,600,IF(G5=3,700,IF(G5=2,800,IF(G5=1,900,IF(G5=0,0))))))</f>
        <v>0</v>
      </c>
      <c r="I5" s="27">
        <f t="shared" si="0"/>
        <v>0</v>
      </c>
      <c r="J5" s="28">
        <f t="shared" si="1"/>
        <v>4.1666666666667018E-2</v>
      </c>
      <c r="K5" s="111">
        <f t="shared" si="2"/>
        <v>1</v>
      </c>
    </row>
    <row r="6" spans="1:11" ht="21" customHeight="1" x14ac:dyDescent="0.2">
      <c r="A6" s="110"/>
      <c r="B6" s="67">
        <v>0.375</v>
      </c>
      <c r="C6" s="67">
        <v>0.41666666666666702</v>
      </c>
      <c r="D6" s="158"/>
      <c r="E6" s="159"/>
      <c r="F6" s="159"/>
      <c r="G6" s="68"/>
      <c r="H6" s="26">
        <f t="shared" ref="H6:H24" si="3">IF(G6=5,500,IF(G6=4,600,IF(G6=3,700,IF(G6=2,800,IF(G6=1,900,IF(G6=0,0))))))</f>
        <v>0</v>
      </c>
      <c r="I6" s="27">
        <f t="shared" si="0"/>
        <v>0</v>
      </c>
      <c r="J6" s="28">
        <f t="shared" si="1"/>
        <v>4.1666666666667018E-2</v>
      </c>
      <c r="K6" s="111">
        <f t="shared" si="2"/>
        <v>1</v>
      </c>
    </row>
    <row r="7" spans="1:11" ht="21" customHeight="1" x14ac:dyDescent="0.2">
      <c r="A7" s="110"/>
      <c r="B7" s="67">
        <v>0.41666666666666669</v>
      </c>
      <c r="C7" s="67">
        <v>0.4375</v>
      </c>
      <c r="D7" s="158" t="s">
        <v>26</v>
      </c>
      <c r="E7" s="159"/>
      <c r="F7" s="159"/>
      <c r="G7" s="69"/>
      <c r="H7" s="26">
        <f t="shared" si="3"/>
        <v>0</v>
      </c>
      <c r="I7" s="27">
        <f t="shared" si="0"/>
        <v>0</v>
      </c>
      <c r="J7" s="28">
        <f t="shared" si="1"/>
        <v>2.0833333333333315E-2</v>
      </c>
      <c r="K7" s="111">
        <f t="shared" si="2"/>
        <v>0</v>
      </c>
    </row>
    <row r="8" spans="1:11" ht="21" customHeight="1" x14ac:dyDescent="0.2">
      <c r="A8" s="110"/>
      <c r="B8" s="67">
        <v>0.4375</v>
      </c>
      <c r="C8" s="67">
        <v>0.52083333333333337</v>
      </c>
      <c r="D8" s="158"/>
      <c r="E8" s="159"/>
      <c r="F8" s="159"/>
      <c r="G8" s="68"/>
      <c r="H8" s="26">
        <f t="shared" si="3"/>
        <v>0</v>
      </c>
      <c r="I8" s="27">
        <f t="shared" si="0"/>
        <v>0</v>
      </c>
      <c r="J8" s="28">
        <f t="shared" si="1"/>
        <v>8.333333333333337E-2</v>
      </c>
      <c r="K8" s="111">
        <f t="shared" si="2"/>
        <v>2</v>
      </c>
    </row>
    <row r="9" spans="1:11" ht="21" customHeight="1" x14ac:dyDescent="0.2">
      <c r="A9" s="110"/>
      <c r="B9" s="67">
        <v>0.52083333333333337</v>
      </c>
      <c r="C9" s="67">
        <v>0.54166666666666696</v>
      </c>
      <c r="D9" s="158" t="s">
        <v>27</v>
      </c>
      <c r="E9" s="159"/>
      <c r="F9" s="159"/>
      <c r="G9" s="68"/>
      <c r="H9" s="26">
        <f t="shared" si="3"/>
        <v>0</v>
      </c>
      <c r="I9" s="27">
        <f t="shared" si="0"/>
        <v>0</v>
      </c>
      <c r="J9" s="28">
        <f t="shared" si="1"/>
        <v>2.0833333333333592E-2</v>
      </c>
      <c r="K9" s="111">
        <f t="shared" si="2"/>
        <v>0</v>
      </c>
    </row>
    <row r="10" spans="1:11" ht="21" customHeight="1" x14ac:dyDescent="0.2">
      <c r="A10" s="110"/>
      <c r="B10" s="67">
        <v>0.54166666666666696</v>
      </c>
      <c r="C10" s="67">
        <v>0.58333333333333304</v>
      </c>
      <c r="D10" s="158"/>
      <c r="E10" s="159"/>
      <c r="F10" s="159"/>
      <c r="G10" s="68"/>
      <c r="H10" s="26">
        <f t="shared" si="3"/>
        <v>0</v>
      </c>
      <c r="I10" s="27">
        <f t="shared" si="0"/>
        <v>0</v>
      </c>
      <c r="J10" s="28">
        <f t="shared" si="1"/>
        <v>4.1666666666666075E-2</v>
      </c>
      <c r="K10" s="111">
        <f t="shared" si="2"/>
        <v>1</v>
      </c>
    </row>
    <row r="11" spans="1:11" ht="21" customHeight="1" x14ac:dyDescent="0.2">
      <c r="A11" s="110"/>
      <c r="B11" s="67">
        <v>0.58333333333333304</v>
      </c>
      <c r="C11" s="67">
        <v>0.625</v>
      </c>
      <c r="D11" s="158"/>
      <c r="E11" s="159"/>
      <c r="F11" s="159"/>
      <c r="G11" s="68"/>
      <c r="H11" s="26">
        <f t="shared" si="3"/>
        <v>0</v>
      </c>
      <c r="I11" s="27">
        <f t="shared" si="0"/>
        <v>0</v>
      </c>
      <c r="J11" s="28">
        <f t="shared" si="1"/>
        <v>4.1666666666666963E-2</v>
      </c>
      <c r="K11" s="111">
        <f t="shared" si="2"/>
        <v>1</v>
      </c>
    </row>
    <row r="12" spans="1:11" ht="21" customHeight="1" x14ac:dyDescent="0.2">
      <c r="A12" s="110"/>
      <c r="B12" s="67">
        <v>0.625</v>
      </c>
      <c r="C12" s="67">
        <v>0.63541666666666663</v>
      </c>
      <c r="D12" s="158" t="s">
        <v>26</v>
      </c>
      <c r="E12" s="159"/>
      <c r="F12" s="159"/>
      <c r="G12" s="68"/>
      <c r="H12" s="26">
        <f t="shared" si="3"/>
        <v>0</v>
      </c>
      <c r="I12" s="27">
        <f t="shared" si="0"/>
        <v>0</v>
      </c>
      <c r="J12" s="28">
        <f t="shared" si="1"/>
        <v>1.041666666666663E-2</v>
      </c>
      <c r="K12" s="111">
        <f t="shared" si="2"/>
        <v>0</v>
      </c>
    </row>
    <row r="13" spans="1:11" ht="21" customHeight="1" x14ac:dyDescent="0.2">
      <c r="A13" s="110"/>
      <c r="B13" s="67">
        <v>0.63541666666666663</v>
      </c>
      <c r="C13" s="67">
        <v>0.71875</v>
      </c>
      <c r="D13" s="158"/>
      <c r="E13" s="159"/>
      <c r="F13" s="159"/>
      <c r="G13" s="68"/>
      <c r="H13" s="26">
        <f t="shared" si="3"/>
        <v>0</v>
      </c>
      <c r="I13" s="27">
        <f t="shared" si="0"/>
        <v>0</v>
      </c>
      <c r="J13" s="28">
        <f t="shared" si="1"/>
        <v>8.333333333333337E-2</v>
      </c>
      <c r="K13" s="111">
        <f t="shared" si="2"/>
        <v>2</v>
      </c>
    </row>
    <row r="14" spans="1:11" ht="21" customHeight="1" x14ac:dyDescent="0.2">
      <c r="A14" s="112" t="s">
        <v>44</v>
      </c>
      <c r="B14" s="29"/>
      <c r="C14" s="30"/>
      <c r="D14" s="30"/>
      <c r="E14" s="96" t="s">
        <v>114</v>
      </c>
      <c r="F14" s="97" t="str">
        <f>IF(K14&lt;10,"PLEASE CHECK", "OK")</f>
        <v>OK</v>
      </c>
      <c r="G14" s="30"/>
      <c r="H14" s="78"/>
      <c r="I14" s="31">
        <f>SUM(I4:I13)</f>
        <v>0</v>
      </c>
      <c r="J14" s="79">
        <f>SUM(J4:J13)</f>
        <v>0.42708333333333398</v>
      </c>
      <c r="K14" s="113">
        <f t="shared" si="2"/>
        <v>10</v>
      </c>
    </row>
    <row r="15" spans="1:11" ht="21" customHeight="1" x14ac:dyDescent="0.2">
      <c r="A15" s="110" t="s">
        <v>234</v>
      </c>
      <c r="B15" s="67">
        <v>0.29166666666666669</v>
      </c>
      <c r="C15" s="67">
        <v>0.33333333333333331</v>
      </c>
      <c r="D15" s="158" t="s">
        <v>28</v>
      </c>
      <c r="E15" s="159"/>
      <c r="F15" s="159"/>
      <c r="G15" s="68"/>
      <c r="H15" s="26">
        <f t="shared" si="3"/>
        <v>0</v>
      </c>
      <c r="I15" s="27">
        <f t="shared" ref="I15:I24" si="4">SUM(K15*H15)</f>
        <v>0</v>
      </c>
      <c r="J15" s="28">
        <f t="shared" ref="J15:J24" si="5">SUM(C15-B15)</f>
        <v>4.166666666666663E-2</v>
      </c>
      <c r="K15" s="111">
        <f t="shared" ref="K15:K25" si="6">HOUR(J15)</f>
        <v>1</v>
      </c>
    </row>
    <row r="16" spans="1:11" ht="21" customHeight="1" x14ac:dyDescent="0.2">
      <c r="A16" s="110"/>
      <c r="B16" s="67">
        <v>0.33333333333333298</v>
      </c>
      <c r="C16" s="67">
        <v>0.375</v>
      </c>
      <c r="D16" s="158"/>
      <c r="E16" s="159"/>
      <c r="F16" s="159"/>
      <c r="G16" s="68"/>
      <c r="H16" s="26">
        <f t="shared" si="3"/>
        <v>0</v>
      </c>
      <c r="I16" s="27">
        <f t="shared" si="4"/>
        <v>0</v>
      </c>
      <c r="J16" s="28">
        <f t="shared" si="5"/>
        <v>4.1666666666667018E-2</v>
      </c>
      <c r="K16" s="111">
        <f t="shared" si="6"/>
        <v>1</v>
      </c>
    </row>
    <row r="17" spans="1:11" ht="21" customHeight="1" x14ac:dyDescent="0.2">
      <c r="A17" s="110"/>
      <c r="B17" s="67">
        <v>0.375</v>
      </c>
      <c r="C17" s="67">
        <v>0.41666666666666702</v>
      </c>
      <c r="D17" s="158"/>
      <c r="E17" s="159"/>
      <c r="F17" s="159"/>
      <c r="G17" s="68"/>
      <c r="H17" s="26">
        <f t="shared" si="3"/>
        <v>0</v>
      </c>
      <c r="I17" s="27">
        <f t="shared" si="4"/>
        <v>0</v>
      </c>
      <c r="J17" s="28">
        <f t="shared" si="5"/>
        <v>4.1666666666667018E-2</v>
      </c>
      <c r="K17" s="111">
        <f t="shared" si="6"/>
        <v>1</v>
      </c>
    </row>
    <row r="18" spans="1:11" ht="21" customHeight="1" x14ac:dyDescent="0.2">
      <c r="A18" s="110"/>
      <c r="B18" s="67">
        <v>0.42708333333333331</v>
      </c>
      <c r="C18" s="67">
        <v>0.4375</v>
      </c>
      <c r="D18" s="158" t="s">
        <v>26</v>
      </c>
      <c r="E18" s="159"/>
      <c r="F18" s="159"/>
      <c r="G18" s="69"/>
      <c r="H18" s="26">
        <f t="shared" si="3"/>
        <v>0</v>
      </c>
      <c r="I18" s="27">
        <f t="shared" si="4"/>
        <v>0</v>
      </c>
      <c r="J18" s="28">
        <f t="shared" si="5"/>
        <v>1.0416666666666685E-2</v>
      </c>
      <c r="K18" s="111">
        <f t="shared" si="6"/>
        <v>0</v>
      </c>
    </row>
    <row r="19" spans="1:11" ht="21" customHeight="1" x14ac:dyDescent="0.2">
      <c r="A19" s="110"/>
      <c r="B19" s="67">
        <v>0.4375</v>
      </c>
      <c r="C19" s="67">
        <v>0.52083333333333337</v>
      </c>
      <c r="D19" s="158"/>
      <c r="E19" s="159"/>
      <c r="F19" s="159"/>
      <c r="G19" s="68"/>
      <c r="H19" s="26">
        <f t="shared" si="3"/>
        <v>0</v>
      </c>
      <c r="I19" s="27">
        <f t="shared" si="4"/>
        <v>0</v>
      </c>
      <c r="J19" s="28">
        <f t="shared" si="5"/>
        <v>8.333333333333337E-2</v>
      </c>
      <c r="K19" s="111">
        <f t="shared" si="6"/>
        <v>2</v>
      </c>
    </row>
    <row r="20" spans="1:11" ht="21" customHeight="1" x14ac:dyDescent="0.2">
      <c r="A20" s="110"/>
      <c r="B20" s="67">
        <v>0.52083333333333337</v>
      </c>
      <c r="C20" s="67">
        <v>0.54166666666666696</v>
      </c>
      <c r="D20" s="158" t="s">
        <v>27</v>
      </c>
      <c r="E20" s="159"/>
      <c r="F20" s="159"/>
      <c r="G20" s="68"/>
      <c r="H20" s="26">
        <f t="shared" si="3"/>
        <v>0</v>
      </c>
      <c r="I20" s="27">
        <f t="shared" si="4"/>
        <v>0</v>
      </c>
      <c r="J20" s="28">
        <f t="shared" si="5"/>
        <v>2.0833333333333592E-2</v>
      </c>
      <c r="K20" s="111">
        <f t="shared" si="6"/>
        <v>0</v>
      </c>
    </row>
    <row r="21" spans="1:11" ht="21" customHeight="1" x14ac:dyDescent="0.2">
      <c r="A21" s="110"/>
      <c r="B21" s="67">
        <v>0.54166666666666696</v>
      </c>
      <c r="C21" s="67">
        <v>0.58333333333333304</v>
      </c>
      <c r="D21" s="158"/>
      <c r="E21" s="159"/>
      <c r="F21" s="159"/>
      <c r="G21" s="68"/>
      <c r="H21" s="26">
        <f t="shared" si="3"/>
        <v>0</v>
      </c>
      <c r="I21" s="27">
        <f t="shared" si="4"/>
        <v>0</v>
      </c>
      <c r="J21" s="28">
        <f t="shared" si="5"/>
        <v>4.1666666666666075E-2</v>
      </c>
      <c r="K21" s="111">
        <f t="shared" si="6"/>
        <v>1</v>
      </c>
    </row>
    <row r="22" spans="1:11" ht="21" customHeight="1" x14ac:dyDescent="0.2">
      <c r="A22" s="110"/>
      <c r="B22" s="67">
        <v>0.58333333333333304</v>
      </c>
      <c r="C22" s="67">
        <v>0.625</v>
      </c>
      <c r="D22" s="158"/>
      <c r="E22" s="159"/>
      <c r="F22" s="159"/>
      <c r="G22" s="68"/>
      <c r="H22" s="26">
        <f t="shared" si="3"/>
        <v>0</v>
      </c>
      <c r="I22" s="27">
        <f t="shared" si="4"/>
        <v>0</v>
      </c>
      <c r="J22" s="28">
        <f t="shared" si="5"/>
        <v>4.1666666666666963E-2</v>
      </c>
      <c r="K22" s="111">
        <f t="shared" si="6"/>
        <v>1</v>
      </c>
    </row>
    <row r="23" spans="1:11" ht="21" customHeight="1" x14ac:dyDescent="0.2">
      <c r="A23" s="110"/>
      <c r="B23" s="67">
        <v>0.625</v>
      </c>
      <c r="C23" s="67">
        <v>0.63541666666666663</v>
      </c>
      <c r="D23" s="158" t="s">
        <v>26</v>
      </c>
      <c r="E23" s="159"/>
      <c r="F23" s="159"/>
      <c r="G23" s="68"/>
      <c r="H23" s="26">
        <f t="shared" si="3"/>
        <v>0</v>
      </c>
      <c r="I23" s="27">
        <f t="shared" si="4"/>
        <v>0</v>
      </c>
      <c r="J23" s="28">
        <f t="shared" si="5"/>
        <v>1.041666666666663E-2</v>
      </c>
      <c r="K23" s="111">
        <f t="shared" si="6"/>
        <v>0</v>
      </c>
    </row>
    <row r="24" spans="1:11" ht="21" customHeight="1" x14ac:dyDescent="0.2">
      <c r="A24" s="110"/>
      <c r="B24" s="67">
        <v>0.63541666666666663</v>
      </c>
      <c r="C24" s="67">
        <v>0.71875</v>
      </c>
      <c r="D24" s="158"/>
      <c r="E24" s="159"/>
      <c r="F24" s="159"/>
      <c r="G24" s="68"/>
      <c r="H24" s="26">
        <f t="shared" si="3"/>
        <v>0</v>
      </c>
      <c r="I24" s="27">
        <f t="shared" si="4"/>
        <v>0</v>
      </c>
      <c r="J24" s="28">
        <f t="shared" si="5"/>
        <v>8.333333333333337E-2</v>
      </c>
      <c r="K24" s="111">
        <f t="shared" si="6"/>
        <v>2</v>
      </c>
    </row>
    <row r="25" spans="1:11" ht="21" customHeight="1" thickBot="1" x14ac:dyDescent="0.25">
      <c r="A25" s="112" t="s">
        <v>46</v>
      </c>
      <c r="B25" s="29"/>
      <c r="C25" s="30"/>
      <c r="D25" s="30"/>
      <c r="E25" s="96" t="s">
        <v>115</v>
      </c>
      <c r="F25" s="97" t="str">
        <f>IF(K25&lt;10,"PLEASE CHECK","OK")</f>
        <v>OK</v>
      </c>
      <c r="G25" s="30"/>
      <c r="H25" s="30"/>
      <c r="I25" s="31">
        <f>SUM(I15:I24)</f>
        <v>0</v>
      </c>
      <c r="J25" s="53">
        <f t="shared" ref="J25" si="7">SUM(J15:J24)</f>
        <v>0.41666666666666735</v>
      </c>
      <c r="K25" s="114">
        <f t="shared" si="6"/>
        <v>10</v>
      </c>
    </row>
    <row r="26" spans="1:11" s="1" customFormat="1" ht="15" x14ac:dyDescent="0.25">
      <c r="A26" s="351" t="s">
        <v>34</v>
      </c>
      <c r="B26" s="352"/>
      <c r="C26" s="353"/>
      <c r="D26" s="357">
        <f>'Training Proposal'!$B$32</f>
        <v>0</v>
      </c>
      <c r="E26" s="358"/>
      <c r="F26" s="358"/>
      <c r="G26" s="358"/>
      <c r="H26" s="358"/>
      <c r="I26" s="358"/>
      <c r="J26" s="358"/>
      <c r="K26" s="359"/>
    </row>
    <row r="27" spans="1:11" s="1" customFormat="1" ht="15.75" thickBot="1" x14ac:dyDescent="0.3">
      <c r="A27" s="354" t="s">
        <v>35</v>
      </c>
      <c r="B27" s="355"/>
      <c r="C27" s="356"/>
      <c r="D27" s="360">
        <f>'Training Proposal'!$B$33</f>
        <v>0</v>
      </c>
      <c r="E27" s="361"/>
      <c r="F27" s="361"/>
      <c r="G27" s="361"/>
      <c r="H27" s="361"/>
      <c r="I27" s="361"/>
      <c r="J27" s="361"/>
      <c r="K27" s="362"/>
    </row>
    <row r="28" spans="1:11" s="16" customFormat="1" ht="29.25" thickBot="1" x14ac:dyDescent="0.25">
      <c r="A28" s="85" t="s">
        <v>17</v>
      </c>
      <c r="B28" s="86" t="s">
        <v>15</v>
      </c>
      <c r="C28" s="86" t="s">
        <v>16</v>
      </c>
      <c r="D28" s="86" t="s">
        <v>24</v>
      </c>
      <c r="E28" s="86" t="s">
        <v>19</v>
      </c>
      <c r="F28" s="86" t="s">
        <v>20</v>
      </c>
      <c r="G28" s="86" t="s">
        <v>21</v>
      </c>
      <c r="H28" s="87" t="s">
        <v>23</v>
      </c>
      <c r="I28" s="87" t="s">
        <v>22</v>
      </c>
      <c r="J28" s="88" t="s">
        <v>18</v>
      </c>
      <c r="K28" s="89" t="s">
        <v>25</v>
      </c>
    </row>
    <row r="29" spans="1:11" ht="21" customHeight="1" x14ac:dyDescent="0.2">
      <c r="A29" s="108" t="s">
        <v>235</v>
      </c>
      <c r="B29" s="80">
        <v>0.29166666666666669</v>
      </c>
      <c r="C29" s="80">
        <v>0.33333333333333331</v>
      </c>
      <c r="D29" s="156" t="s">
        <v>28</v>
      </c>
      <c r="E29" s="157"/>
      <c r="F29" s="157"/>
      <c r="G29" s="81"/>
      <c r="H29" s="82">
        <f>IF(G29=5,500,IF(G29=4,600,IF(G29=3,700,IF(G29=2,800,IF(G29=1,900,IF(G29=0,0))))))</f>
        <v>0</v>
      </c>
      <c r="I29" s="83">
        <f t="shared" ref="I29:I38" si="8">SUM(K29*H29)</f>
        <v>0</v>
      </c>
      <c r="J29" s="84">
        <f t="shared" ref="J29:J38" si="9">SUM(C29-B29)</f>
        <v>4.166666666666663E-2</v>
      </c>
      <c r="K29" s="109">
        <f t="shared" ref="K29:K50" si="10">HOUR(J29)</f>
        <v>1</v>
      </c>
    </row>
    <row r="30" spans="1:11" ht="21" customHeight="1" x14ac:dyDescent="0.2">
      <c r="A30" s="110"/>
      <c r="B30" s="67">
        <v>0.33333333333333298</v>
      </c>
      <c r="C30" s="67">
        <v>0.375</v>
      </c>
      <c r="D30" s="158" t="s">
        <v>230</v>
      </c>
      <c r="E30" s="159"/>
      <c r="F30" s="159"/>
      <c r="G30" s="68"/>
      <c r="H30" s="26">
        <f>IF(G30=5,500,IF(G30=4,600,IF(G30=3,700,IF(G30=2,800,IF(G30=1,900,IF(G30=0,0))))))</f>
        <v>0</v>
      </c>
      <c r="I30" s="27">
        <f t="shared" si="8"/>
        <v>0</v>
      </c>
      <c r="J30" s="28">
        <f t="shared" si="9"/>
        <v>4.1666666666667018E-2</v>
      </c>
      <c r="K30" s="111">
        <f t="shared" si="10"/>
        <v>1</v>
      </c>
    </row>
    <row r="31" spans="1:11" ht="21" customHeight="1" x14ac:dyDescent="0.2">
      <c r="A31" s="110"/>
      <c r="B31" s="67">
        <v>0.375</v>
      </c>
      <c r="C31" s="67">
        <v>0.41666666666666702</v>
      </c>
      <c r="D31" s="158"/>
      <c r="E31" s="159"/>
      <c r="F31" s="159"/>
      <c r="G31" s="68"/>
      <c r="H31" s="26">
        <f t="shared" ref="H31:H38" si="11">IF(G31=5,500,IF(G31=4,600,IF(G31=3,700,IF(G31=2,800,IF(G31=1,900,IF(G31=0,0))))))</f>
        <v>0</v>
      </c>
      <c r="I31" s="27">
        <f t="shared" si="8"/>
        <v>0</v>
      </c>
      <c r="J31" s="28">
        <f t="shared" si="9"/>
        <v>4.1666666666667018E-2</v>
      </c>
      <c r="K31" s="111">
        <f t="shared" si="10"/>
        <v>1</v>
      </c>
    </row>
    <row r="32" spans="1:11" ht="21" customHeight="1" x14ac:dyDescent="0.2">
      <c r="A32" s="110"/>
      <c r="B32" s="67">
        <v>0.41666666666666669</v>
      </c>
      <c r="C32" s="67">
        <v>0.4375</v>
      </c>
      <c r="D32" s="158" t="s">
        <v>26</v>
      </c>
      <c r="E32" s="159"/>
      <c r="F32" s="159"/>
      <c r="G32" s="69"/>
      <c r="H32" s="26">
        <f t="shared" si="11"/>
        <v>0</v>
      </c>
      <c r="I32" s="27">
        <f t="shared" si="8"/>
        <v>0</v>
      </c>
      <c r="J32" s="28">
        <f t="shared" si="9"/>
        <v>2.0833333333333315E-2</v>
      </c>
      <c r="K32" s="111">
        <f t="shared" si="10"/>
        <v>0</v>
      </c>
    </row>
    <row r="33" spans="1:11" ht="21" customHeight="1" x14ac:dyDescent="0.2">
      <c r="A33" s="110"/>
      <c r="B33" s="67">
        <v>0.4375</v>
      </c>
      <c r="C33" s="67">
        <v>0.52083333333333337</v>
      </c>
      <c r="D33" s="158"/>
      <c r="E33" s="159"/>
      <c r="F33" s="159"/>
      <c r="G33" s="68"/>
      <c r="H33" s="26">
        <f t="shared" si="11"/>
        <v>0</v>
      </c>
      <c r="I33" s="27">
        <f t="shared" si="8"/>
        <v>0</v>
      </c>
      <c r="J33" s="28">
        <f t="shared" si="9"/>
        <v>8.333333333333337E-2</v>
      </c>
      <c r="K33" s="111">
        <f t="shared" si="10"/>
        <v>2</v>
      </c>
    </row>
    <row r="34" spans="1:11" ht="21" customHeight="1" x14ac:dyDescent="0.2">
      <c r="A34" s="110"/>
      <c r="B34" s="67">
        <v>0.52083333333333337</v>
      </c>
      <c r="C34" s="67">
        <v>0.54166666666666696</v>
      </c>
      <c r="D34" s="158" t="s">
        <v>27</v>
      </c>
      <c r="E34" s="159"/>
      <c r="F34" s="159"/>
      <c r="G34" s="68"/>
      <c r="H34" s="26">
        <f t="shared" si="11"/>
        <v>0</v>
      </c>
      <c r="I34" s="27">
        <f t="shared" si="8"/>
        <v>0</v>
      </c>
      <c r="J34" s="28">
        <f t="shared" si="9"/>
        <v>2.0833333333333592E-2</v>
      </c>
      <c r="K34" s="111">
        <f t="shared" si="10"/>
        <v>0</v>
      </c>
    </row>
    <row r="35" spans="1:11" ht="21" customHeight="1" x14ac:dyDescent="0.2">
      <c r="A35" s="110"/>
      <c r="B35" s="67">
        <v>0.54166666666666696</v>
      </c>
      <c r="C35" s="67">
        <v>0.58333333333333304</v>
      </c>
      <c r="D35" s="158"/>
      <c r="E35" s="159"/>
      <c r="F35" s="159"/>
      <c r="G35" s="68"/>
      <c r="H35" s="26">
        <f t="shared" si="11"/>
        <v>0</v>
      </c>
      <c r="I35" s="27">
        <f t="shared" si="8"/>
        <v>0</v>
      </c>
      <c r="J35" s="28">
        <f t="shared" si="9"/>
        <v>4.1666666666666075E-2</v>
      </c>
      <c r="K35" s="111">
        <f t="shared" si="10"/>
        <v>1</v>
      </c>
    </row>
    <row r="36" spans="1:11" ht="21" customHeight="1" x14ac:dyDescent="0.2">
      <c r="A36" s="110"/>
      <c r="B36" s="67">
        <v>0.58333333333333304</v>
      </c>
      <c r="C36" s="67">
        <v>0.625</v>
      </c>
      <c r="D36" s="158"/>
      <c r="E36" s="159"/>
      <c r="F36" s="159"/>
      <c r="G36" s="68"/>
      <c r="H36" s="26">
        <f t="shared" si="11"/>
        <v>0</v>
      </c>
      <c r="I36" s="27">
        <f t="shared" si="8"/>
        <v>0</v>
      </c>
      <c r="J36" s="28">
        <f t="shared" si="9"/>
        <v>4.1666666666666963E-2</v>
      </c>
      <c r="K36" s="111">
        <f t="shared" si="10"/>
        <v>1</v>
      </c>
    </row>
    <row r="37" spans="1:11" ht="21" customHeight="1" x14ac:dyDescent="0.2">
      <c r="A37" s="110"/>
      <c r="B37" s="67">
        <v>0.625</v>
      </c>
      <c r="C37" s="67">
        <v>0.63541666666666663</v>
      </c>
      <c r="D37" s="158" t="s">
        <v>26</v>
      </c>
      <c r="E37" s="159"/>
      <c r="F37" s="159"/>
      <c r="G37" s="68"/>
      <c r="H37" s="26">
        <f t="shared" si="11"/>
        <v>0</v>
      </c>
      <c r="I37" s="27">
        <f t="shared" si="8"/>
        <v>0</v>
      </c>
      <c r="J37" s="28">
        <f t="shared" si="9"/>
        <v>1.041666666666663E-2</v>
      </c>
      <c r="K37" s="111">
        <f t="shared" si="10"/>
        <v>0</v>
      </c>
    </row>
    <row r="38" spans="1:11" ht="21" customHeight="1" x14ac:dyDescent="0.2">
      <c r="A38" s="110"/>
      <c r="B38" s="67">
        <v>0.63541666666666663</v>
      </c>
      <c r="C38" s="67">
        <v>0.71875</v>
      </c>
      <c r="D38" s="158"/>
      <c r="E38" s="159"/>
      <c r="F38" s="159"/>
      <c r="G38" s="68"/>
      <c r="H38" s="26">
        <f t="shared" si="11"/>
        <v>0</v>
      </c>
      <c r="I38" s="27">
        <f t="shared" si="8"/>
        <v>0</v>
      </c>
      <c r="J38" s="28">
        <f t="shared" si="9"/>
        <v>8.333333333333337E-2</v>
      </c>
      <c r="K38" s="111">
        <f t="shared" si="10"/>
        <v>2</v>
      </c>
    </row>
    <row r="39" spans="1:11" ht="21" customHeight="1" x14ac:dyDescent="0.2">
      <c r="A39" s="112" t="s">
        <v>231</v>
      </c>
      <c r="B39" s="29"/>
      <c r="C39" s="30"/>
      <c r="D39" s="30"/>
      <c r="E39" s="96" t="s">
        <v>232</v>
      </c>
      <c r="F39" s="97" t="str">
        <f>IF(K39&lt;10,"PLEASE CHECK", "OK")</f>
        <v>OK</v>
      </c>
      <c r="G39" s="30"/>
      <c r="H39" s="78"/>
      <c r="I39" s="31">
        <f>SUM(I29:I38)</f>
        <v>0</v>
      </c>
      <c r="J39" s="79">
        <f>SUM(J29:J38)</f>
        <v>0.42708333333333398</v>
      </c>
      <c r="K39" s="113">
        <f t="shared" si="10"/>
        <v>10</v>
      </c>
    </row>
    <row r="40" spans="1:11" ht="21" customHeight="1" x14ac:dyDescent="0.2">
      <c r="A40" s="110" t="s">
        <v>236</v>
      </c>
      <c r="B40" s="67">
        <v>0.29166666666666669</v>
      </c>
      <c r="C40" s="67">
        <v>0.33333333333333331</v>
      </c>
      <c r="D40" s="158" t="s">
        <v>28</v>
      </c>
      <c r="E40" s="159"/>
      <c r="F40" s="159"/>
      <c r="G40" s="68"/>
      <c r="H40" s="26">
        <f t="shared" ref="H40:H49" si="12">IF(G40=5,500,IF(G40=4,600,IF(G40=3,700,IF(G40=2,800,IF(G40=1,900,IF(G40=0,0))))))</f>
        <v>0</v>
      </c>
      <c r="I40" s="27">
        <f t="shared" ref="I40:I49" si="13">SUM(K40*H40)</f>
        <v>0</v>
      </c>
      <c r="J40" s="28">
        <f t="shared" ref="J40:J49" si="14">SUM(C40-B40)</f>
        <v>4.166666666666663E-2</v>
      </c>
      <c r="K40" s="111">
        <f t="shared" si="10"/>
        <v>1</v>
      </c>
    </row>
    <row r="41" spans="1:11" ht="21" customHeight="1" x14ac:dyDescent="0.2">
      <c r="A41" s="110"/>
      <c r="B41" s="67">
        <v>0.33333333333333298</v>
      </c>
      <c r="C41" s="67">
        <v>0.375</v>
      </c>
      <c r="D41" s="158"/>
      <c r="E41" s="159"/>
      <c r="F41" s="159"/>
      <c r="G41" s="68"/>
      <c r="H41" s="26">
        <f t="shared" si="12"/>
        <v>0</v>
      </c>
      <c r="I41" s="27">
        <f t="shared" si="13"/>
        <v>0</v>
      </c>
      <c r="J41" s="28">
        <f t="shared" si="14"/>
        <v>4.1666666666667018E-2</v>
      </c>
      <c r="K41" s="111">
        <f t="shared" si="10"/>
        <v>1</v>
      </c>
    </row>
    <row r="42" spans="1:11" ht="21" customHeight="1" x14ac:dyDescent="0.2">
      <c r="A42" s="110"/>
      <c r="B42" s="67">
        <v>0.375</v>
      </c>
      <c r="C42" s="67">
        <v>0.41666666666666702</v>
      </c>
      <c r="D42" s="158"/>
      <c r="E42" s="159"/>
      <c r="F42" s="159"/>
      <c r="G42" s="68"/>
      <c r="H42" s="26">
        <f t="shared" si="12"/>
        <v>0</v>
      </c>
      <c r="I42" s="27">
        <f t="shared" si="13"/>
        <v>0</v>
      </c>
      <c r="J42" s="28">
        <f t="shared" si="14"/>
        <v>4.1666666666667018E-2</v>
      </c>
      <c r="K42" s="111">
        <f t="shared" si="10"/>
        <v>1</v>
      </c>
    </row>
    <row r="43" spans="1:11" ht="21" customHeight="1" x14ac:dyDescent="0.2">
      <c r="A43" s="110"/>
      <c r="B43" s="67">
        <v>0.42708333333333331</v>
      </c>
      <c r="C43" s="67">
        <v>0.4375</v>
      </c>
      <c r="D43" s="158" t="s">
        <v>26</v>
      </c>
      <c r="E43" s="159"/>
      <c r="F43" s="159"/>
      <c r="G43" s="69"/>
      <c r="H43" s="26">
        <f t="shared" si="12"/>
        <v>0</v>
      </c>
      <c r="I43" s="27">
        <f t="shared" si="13"/>
        <v>0</v>
      </c>
      <c r="J43" s="28">
        <f t="shared" si="14"/>
        <v>1.0416666666666685E-2</v>
      </c>
      <c r="K43" s="111">
        <f t="shared" si="10"/>
        <v>0</v>
      </c>
    </row>
    <row r="44" spans="1:11" ht="21" customHeight="1" x14ac:dyDescent="0.2">
      <c r="A44" s="110"/>
      <c r="B44" s="67">
        <v>0.4375</v>
      </c>
      <c r="C44" s="67">
        <v>0.52083333333333337</v>
      </c>
      <c r="D44" s="158"/>
      <c r="E44" s="159"/>
      <c r="F44" s="159"/>
      <c r="G44" s="68"/>
      <c r="H44" s="26">
        <f t="shared" si="12"/>
        <v>0</v>
      </c>
      <c r="I44" s="27">
        <f t="shared" si="13"/>
        <v>0</v>
      </c>
      <c r="J44" s="28">
        <f t="shared" si="14"/>
        <v>8.333333333333337E-2</v>
      </c>
      <c r="K44" s="111">
        <f t="shared" si="10"/>
        <v>2</v>
      </c>
    </row>
    <row r="45" spans="1:11" ht="21" customHeight="1" x14ac:dyDescent="0.2">
      <c r="A45" s="110"/>
      <c r="B45" s="67">
        <v>0.52083333333333337</v>
      </c>
      <c r="C45" s="67">
        <v>0.54166666666666696</v>
      </c>
      <c r="D45" s="158" t="s">
        <v>27</v>
      </c>
      <c r="E45" s="159"/>
      <c r="F45" s="159"/>
      <c r="G45" s="68"/>
      <c r="H45" s="26">
        <f t="shared" si="12"/>
        <v>0</v>
      </c>
      <c r="I45" s="27">
        <f t="shared" si="13"/>
        <v>0</v>
      </c>
      <c r="J45" s="28">
        <f t="shared" si="14"/>
        <v>2.0833333333333592E-2</v>
      </c>
      <c r="K45" s="111">
        <f t="shared" si="10"/>
        <v>0</v>
      </c>
    </row>
    <row r="46" spans="1:11" ht="21" customHeight="1" x14ac:dyDescent="0.2">
      <c r="A46" s="110"/>
      <c r="B46" s="67">
        <v>0.54166666666666696</v>
      </c>
      <c r="C46" s="67">
        <v>0.58333333333333304</v>
      </c>
      <c r="D46" s="158"/>
      <c r="E46" s="159"/>
      <c r="F46" s="159"/>
      <c r="G46" s="68"/>
      <c r="H46" s="26">
        <f t="shared" si="12"/>
        <v>0</v>
      </c>
      <c r="I46" s="27">
        <f t="shared" si="13"/>
        <v>0</v>
      </c>
      <c r="J46" s="28">
        <f t="shared" si="14"/>
        <v>4.1666666666666075E-2</v>
      </c>
      <c r="K46" s="111">
        <f t="shared" si="10"/>
        <v>1</v>
      </c>
    </row>
    <row r="47" spans="1:11" ht="21" customHeight="1" x14ac:dyDescent="0.2">
      <c r="A47" s="110"/>
      <c r="B47" s="67">
        <v>0.58333333333333304</v>
      </c>
      <c r="C47" s="67">
        <v>0.625</v>
      </c>
      <c r="D47" s="158"/>
      <c r="E47" s="159"/>
      <c r="F47" s="159"/>
      <c r="G47" s="68"/>
      <c r="H47" s="26">
        <f t="shared" si="12"/>
        <v>0</v>
      </c>
      <c r="I47" s="27">
        <f t="shared" si="13"/>
        <v>0</v>
      </c>
      <c r="J47" s="28">
        <f t="shared" si="14"/>
        <v>4.1666666666666963E-2</v>
      </c>
      <c r="K47" s="111">
        <f t="shared" si="10"/>
        <v>1</v>
      </c>
    </row>
    <row r="48" spans="1:11" ht="21" customHeight="1" x14ac:dyDescent="0.2">
      <c r="A48" s="110"/>
      <c r="B48" s="67">
        <v>0.625</v>
      </c>
      <c r="C48" s="67">
        <v>0.63541666666666663</v>
      </c>
      <c r="D48" s="158" t="s">
        <v>26</v>
      </c>
      <c r="E48" s="159"/>
      <c r="F48" s="159"/>
      <c r="G48" s="68"/>
      <c r="H48" s="26">
        <f t="shared" si="12"/>
        <v>0</v>
      </c>
      <c r="I48" s="27">
        <f t="shared" si="13"/>
        <v>0</v>
      </c>
      <c r="J48" s="28">
        <f t="shared" si="14"/>
        <v>1.041666666666663E-2</v>
      </c>
      <c r="K48" s="111">
        <f t="shared" si="10"/>
        <v>0</v>
      </c>
    </row>
    <row r="49" spans="1:11" ht="21" customHeight="1" x14ac:dyDescent="0.2">
      <c r="A49" s="110"/>
      <c r="B49" s="67">
        <v>0.63541666666666663</v>
      </c>
      <c r="C49" s="67">
        <v>0.71875</v>
      </c>
      <c r="D49" s="158"/>
      <c r="E49" s="159"/>
      <c r="F49" s="159"/>
      <c r="G49" s="68"/>
      <c r="H49" s="26">
        <f t="shared" si="12"/>
        <v>0</v>
      </c>
      <c r="I49" s="27">
        <f t="shared" si="13"/>
        <v>0</v>
      </c>
      <c r="J49" s="28">
        <f t="shared" si="14"/>
        <v>8.333333333333337E-2</v>
      </c>
      <c r="K49" s="111">
        <f t="shared" si="10"/>
        <v>2</v>
      </c>
    </row>
    <row r="50" spans="1:11" ht="21" customHeight="1" thickBot="1" x14ac:dyDescent="0.25">
      <c r="A50" s="112" t="s">
        <v>237</v>
      </c>
      <c r="B50" s="29"/>
      <c r="C50" s="30"/>
      <c r="D50" s="30"/>
      <c r="E50" s="96" t="s">
        <v>238</v>
      </c>
      <c r="F50" s="97" t="str">
        <f>IF(K50&lt;10,"PLEASE CHECK","OK")</f>
        <v>OK</v>
      </c>
      <c r="G50" s="30"/>
      <c r="H50" s="30"/>
      <c r="I50" s="31">
        <f>SUM(I40:I49)</f>
        <v>0</v>
      </c>
      <c r="J50" s="53">
        <f t="shared" ref="J50" si="15">SUM(J40:J49)</f>
        <v>0.41666666666666735</v>
      </c>
      <c r="K50" s="114">
        <f t="shared" si="10"/>
        <v>10</v>
      </c>
    </row>
    <row r="51" spans="1:11" s="1" customFormat="1" ht="15" x14ac:dyDescent="0.25">
      <c r="A51" s="351" t="s">
        <v>34</v>
      </c>
      <c r="B51" s="352"/>
      <c r="C51" s="353"/>
      <c r="D51" s="357">
        <f>'Training Proposal'!$B$32</f>
        <v>0</v>
      </c>
      <c r="E51" s="358"/>
      <c r="F51" s="358"/>
      <c r="G51" s="358"/>
      <c r="H51" s="358"/>
      <c r="I51" s="358"/>
      <c r="J51" s="358"/>
      <c r="K51" s="359"/>
    </row>
    <row r="52" spans="1:11" s="1" customFormat="1" ht="15.75" thickBot="1" x14ac:dyDescent="0.3">
      <c r="A52" s="354" t="s">
        <v>35</v>
      </c>
      <c r="B52" s="355"/>
      <c r="C52" s="356"/>
      <c r="D52" s="360">
        <f>'Training Proposal'!$B$33</f>
        <v>0</v>
      </c>
      <c r="E52" s="361"/>
      <c r="F52" s="361"/>
      <c r="G52" s="361"/>
      <c r="H52" s="361"/>
      <c r="I52" s="361"/>
      <c r="J52" s="361"/>
      <c r="K52" s="362"/>
    </row>
    <row r="53" spans="1:11" s="16" customFormat="1" ht="29.25" thickBot="1" x14ac:dyDescent="0.25">
      <c r="A53" s="85" t="s">
        <v>17</v>
      </c>
      <c r="B53" s="86" t="s">
        <v>15</v>
      </c>
      <c r="C53" s="86" t="s">
        <v>16</v>
      </c>
      <c r="D53" s="86" t="s">
        <v>24</v>
      </c>
      <c r="E53" s="86" t="s">
        <v>19</v>
      </c>
      <c r="F53" s="86" t="s">
        <v>20</v>
      </c>
      <c r="G53" s="86" t="s">
        <v>21</v>
      </c>
      <c r="H53" s="87" t="s">
        <v>23</v>
      </c>
      <c r="I53" s="87" t="s">
        <v>22</v>
      </c>
      <c r="J53" s="88" t="s">
        <v>18</v>
      </c>
      <c r="K53" s="89" t="s">
        <v>25</v>
      </c>
    </row>
    <row r="54" spans="1:11" ht="21" customHeight="1" x14ac:dyDescent="0.2">
      <c r="A54" s="108" t="s">
        <v>239</v>
      </c>
      <c r="B54" s="80">
        <v>0.29166666666666669</v>
      </c>
      <c r="C54" s="80">
        <v>0.33333333333333331</v>
      </c>
      <c r="D54" s="156" t="s">
        <v>28</v>
      </c>
      <c r="E54" s="157"/>
      <c r="F54" s="157"/>
      <c r="G54" s="81"/>
      <c r="H54" s="82">
        <f>IF(G54=5,500,IF(G54=4,600,IF(G54=3,700,IF(G54=2,800,IF(G54=1,900,IF(G54=0,0))))))</f>
        <v>0</v>
      </c>
      <c r="I54" s="83">
        <f t="shared" ref="I54:I63" si="16">SUM(K54*H54)</f>
        <v>0</v>
      </c>
      <c r="J54" s="84">
        <f t="shared" ref="J54:J63" si="17">SUM(C54-B54)</f>
        <v>4.166666666666663E-2</v>
      </c>
      <c r="K54" s="109">
        <f t="shared" ref="K54:K75" si="18">HOUR(J54)</f>
        <v>1</v>
      </c>
    </row>
    <row r="55" spans="1:11" ht="21" customHeight="1" x14ac:dyDescent="0.2">
      <c r="A55" s="110"/>
      <c r="B55" s="67">
        <v>0.33333333333333298</v>
      </c>
      <c r="C55" s="67">
        <v>0.375</v>
      </c>
      <c r="D55" s="158" t="s">
        <v>230</v>
      </c>
      <c r="E55" s="159"/>
      <c r="F55" s="159"/>
      <c r="G55" s="68"/>
      <c r="H55" s="26">
        <f>IF(G55=5,500,IF(G55=4,600,IF(G55=3,700,IF(G55=2,800,IF(G55=1,900,IF(G55=0,0))))))</f>
        <v>0</v>
      </c>
      <c r="I55" s="27">
        <f t="shared" si="16"/>
        <v>0</v>
      </c>
      <c r="J55" s="28">
        <f t="shared" si="17"/>
        <v>4.1666666666667018E-2</v>
      </c>
      <c r="K55" s="111">
        <f t="shared" si="18"/>
        <v>1</v>
      </c>
    </row>
    <row r="56" spans="1:11" ht="21" customHeight="1" x14ac:dyDescent="0.2">
      <c r="A56" s="110"/>
      <c r="B56" s="67">
        <v>0.375</v>
      </c>
      <c r="C56" s="67">
        <v>0.41666666666666702</v>
      </c>
      <c r="D56" s="158"/>
      <c r="E56" s="159"/>
      <c r="F56" s="159"/>
      <c r="G56" s="68"/>
      <c r="H56" s="26">
        <f t="shared" ref="H56:H63" si="19">IF(G56=5,500,IF(G56=4,600,IF(G56=3,700,IF(G56=2,800,IF(G56=1,900,IF(G56=0,0))))))</f>
        <v>0</v>
      </c>
      <c r="I56" s="27">
        <f t="shared" si="16"/>
        <v>0</v>
      </c>
      <c r="J56" s="28">
        <f t="shared" si="17"/>
        <v>4.1666666666667018E-2</v>
      </c>
      <c r="K56" s="111">
        <f t="shared" si="18"/>
        <v>1</v>
      </c>
    </row>
    <row r="57" spans="1:11" ht="21" customHeight="1" x14ac:dyDescent="0.2">
      <c r="A57" s="110"/>
      <c r="B57" s="67">
        <v>0.41666666666666669</v>
      </c>
      <c r="C57" s="67">
        <v>0.4375</v>
      </c>
      <c r="D57" s="158" t="s">
        <v>26</v>
      </c>
      <c r="E57" s="159"/>
      <c r="F57" s="159"/>
      <c r="G57" s="69"/>
      <c r="H57" s="26">
        <f t="shared" si="19"/>
        <v>0</v>
      </c>
      <c r="I57" s="27">
        <f t="shared" si="16"/>
        <v>0</v>
      </c>
      <c r="J57" s="28">
        <f t="shared" si="17"/>
        <v>2.0833333333333315E-2</v>
      </c>
      <c r="K57" s="111">
        <f t="shared" si="18"/>
        <v>0</v>
      </c>
    </row>
    <row r="58" spans="1:11" ht="21" customHeight="1" x14ac:dyDescent="0.2">
      <c r="A58" s="110"/>
      <c r="B58" s="67">
        <v>0.4375</v>
      </c>
      <c r="C58" s="67">
        <v>0.52083333333333337</v>
      </c>
      <c r="D58" s="158"/>
      <c r="E58" s="159"/>
      <c r="F58" s="159"/>
      <c r="G58" s="68"/>
      <c r="H58" s="26">
        <f t="shared" si="19"/>
        <v>0</v>
      </c>
      <c r="I58" s="27">
        <f t="shared" si="16"/>
        <v>0</v>
      </c>
      <c r="J58" s="28">
        <f t="shared" si="17"/>
        <v>8.333333333333337E-2</v>
      </c>
      <c r="K58" s="111">
        <f t="shared" si="18"/>
        <v>2</v>
      </c>
    </row>
    <row r="59" spans="1:11" ht="21" customHeight="1" x14ac:dyDescent="0.2">
      <c r="A59" s="110"/>
      <c r="B59" s="67">
        <v>0.52083333333333337</v>
      </c>
      <c r="C59" s="67">
        <v>0.54166666666666696</v>
      </c>
      <c r="D59" s="158" t="s">
        <v>27</v>
      </c>
      <c r="E59" s="159"/>
      <c r="F59" s="159"/>
      <c r="G59" s="68"/>
      <c r="H59" s="26">
        <f t="shared" si="19"/>
        <v>0</v>
      </c>
      <c r="I59" s="27">
        <f t="shared" si="16"/>
        <v>0</v>
      </c>
      <c r="J59" s="28">
        <f t="shared" si="17"/>
        <v>2.0833333333333592E-2</v>
      </c>
      <c r="K59" s="111">
        <f t="shared" si="18"/>
        <v>0</v>
      </c>
    </row>
    <row r="60" spans="1:11" ht="21" customHeight="1" x14ac:dyDescent="0.2">
      <c r="A60" s="110"/>
      <c r="B60" s="67">
        <v>0.54166666666666696</v>
      </c>
      <c r="C60" s="67">
        <v>0.58333333333333304</v>
      </c>
      <c r="D60" s="158"/>
      <c r="E60" s="159"/>
      <c r="F60" s="159"/>
      <c r="G60" s="68"/>
      <c r="H60" s="26">
        <f t="shared" si="19"/>
        <v>0</v>
      </c>
      <c r="I60" s="27">
        <f t="shared" si="16"/>
        <v>0</v>
      </c>
      <c r="J60" s="28">
        <f t="shared" si="17"/>
        <v>4.1666666666666075E-2</v>
      </c>
      <c r="K60" s="111">
        <f t="shared" si="18"/>
        <v>1</v>
      </c>
    </row>
    <row r="61" spans="1:11" ht="21" customHeight="1" x14ac:dyDescent="0.2">
      <c r="A61" s="110"/>
      <c r="B61" s="67">
        <v>0.58333333333333304</v>
      </c>
      <c r="C61" s="67">
        <v>0.625</v>
      </c>
      <c r="D61" s="158"/>
      <c r="E61" s="159"/>
      <c r="F61" s="159"/>
      <c r="G61" s="68"/>
      <c r="H61" s="26">
        <f t="shared" si="19"/>
        <v>0</v>
      </c>
      <c r="I61" s="27">
        <f t="shared" si="16"/>
        <v>0</v>
      </c>
      <c r="J61" s="28">
        <f t="shared" si="17"/>
        <v>4.1666666666666963E-2</v>
      </c>
      <c r="K61" s="111">
        <f t="shared" si="18"/>
        <v>1</v>
      </c>
    </row>
    <row r="62" spans="1:11" ht="21" customHeight="1" x14ac:dyDescent="0.2">
      <c r="A62" s="110"/>
      <c r="B62" s="67">
        <v>0.625</v>
      </c>
      <c r="C62" s="67">
        <v>0.63541666666666663</v>
      </c>
      <c r="D62" s="158" t="s">
        <v>26</v>
      </c>
      <c r="E62" s="159"/>
      <c r="F62" s="159"/>
      <c r="G62" s="68"/>
      <c r="H62" s="26">
        <f t="shared" si="19"/>
        <v>0</v>
      </c>
      <c r="I62" s="27">
        <f t="shared" si="16"/>
        <v>0</v>
      </c>
      <c r="J62" s="28">
        <f t="shared" si="17"/>
        <v>1.041666666666663E-2</v>
      </c>
      <c r="K62" s="111">
        <f t="shared" si="18"/>
        <v>0</v>
      </c>
    </row>
    <row r="63" spans="1:11" ht="21" customHeight="1" x14ac:dyDescent="0.2">
      <c r="A63" s="110"/>
      <c r="B63" s="67">
        <v>0.63541666666666663</v>
      </c>
      <c r="C63" s="67">
        <v>0.71875</v>
      </c>
      <c r="D63" s="158"/>
      <c r="E63" s="159"/>
      <c r="F63" s="159"/>
      <c r="G63" s="68"/>
      <c r="H63" s="26">
        <f t="shared" si="19"/>
        <v>0</v>
      </c>
      <c r="I63" s="27">
        <f t="shared" si="16"/>
        <v>0</v>
      </c>
      <c r="J63" s="28">
        <f t="shared" si="17"/>
        <v>8.333333333333337E-2</v>
      </c>
      <c r="K63" s="111">
        <f t="shared" si="18"/>
        <v>2</v>
      </c>
    </row>
    <row r="64" spans="1:11" ht="21" customHeight="1" x14ac:dyDescent="0.2">
      <c r="A64" s="112" t="s">
        <v>240</v>
      </c>
      <c r="B64" s="29"/>
      <c r="C64" s="30"/>
      <c r="D64" s="30"/>
      <c r="E64" s="96" t="s">
        <v>241</v>
      </c>
      <c r="F64" s="97" t="str">
        <f>IF(K64&lt;10,"PLEASE CHECK", "OK")</f>
        <v>OK</v>
      </c>
      <c r="G64" s="30"/>
      <c r="H64" s="78"/>
      <c r="I64" s="31">
        <f>SUM(I54:I63)</f>
        <v>0</v>
      </c>
      <c r="J64" s="79">
        <f>SUM(J54:J63)</f>
        <v>0.42708333333333398</v>
      </c>
      <c r="K64" s="113">
        <f t="shared" si="18"/>
        <v>10</v>
      </c>
    </row>
    <row r="65" spans="1:11" ht="21" customHeight="1" x14ac:dyDescent="0.2">
      <c r="A65" s="110" t="s">
        <v>242</v>
      </c>
      <c r="B65" s="67">
        <v>0.29166666666666669</v>
      </c>
      <c r="C65" s="67">
        <v>0.33333333333333331</v>
      </c>
      <c r="D65" s="158" t="s">
        <v>28</v>
      </c>
      <c r="E65" s="159"/>
      <c r="F65" s="159"/>
      <c r="G65" s="68"/>
      <c r="H65" s="26">
        <f t="shared" ref="H65:H74" si="20">IF(G65=5,500,IF(G65=4,600,IF(G65=3,700,IF(G65=2,800,IF(G65=1,900,IF(G65=0,0))))))</f>
        <v>0</v>
      </c>
      <c r="I65" s="27">
        <f t="shared" ref="I65:I74" si="21">SUM(K65*H65)</f>
        <v>0</v>
      </c>
      <c r="J65" s="28">
        <f t="shared" ref="J65:J74" si="22">SUM(C65-B65)</f>
        <v>4.166666666666663E-2</v>
      </c>
      <c r="K65" s="111">
        <f t="shared" si="18"/>
        <v>1</v>
      </c>
    </row>
    <row r="66" spans="1:11" ht="21" customHeight="1" x14ac:dyDescent="0.2">
      <c r="A66" s="110"/>
      <c r="B66" s="67">
        <v>0.33333333333333298</v>
      </c>
      <c r="C66" s="67">
        <v>0.375</v>
      </c>
      <c r="D66" s="158"/>
      <c r="E66" s="159"/>
      <c r="F66" s="159"/>
      <c r="G66" s="68"/>
      <c r="H66" s="26">
        <f t="shared" si="20"/>
        <v>0</v>
      </c>
      <c r="I66" s="27">
        <f t="shared" si="21"/>
        <v>0</v>
      </c>
      <c r="J66" s="28">
        <f t="shared" si="22"/>
        <v>4.1666666666667018E-2</v>
      </c>
      <c r="K66" s="111">
        <f t="shared" si="18"/>
        <v>1</v>
      </c>
    </row>
    <row r="67" spans="1:11" ht="21" customHeight="1" x14ac:dyDescent="0.2">
      <c r="A67" s="110"/>
      <c r="B67" s="67">
        <v>0.375</v>
      </c>
      <c r="C67" s="67">
        <v>0.41666666666666702</v>
      </c>
      <c r="D67" s="158"/>
      <c r="E67" s="159"/>
      <c r="F67" s="159"/>
      <c r="G67" s="68"/>
      <c r="H67" s="26">
        <f t="shared" si="20"/>
        <v>0</v>
      </c>
      <c r="I67" s="27">
        <f t="shared" si="21"/>
        <v>0</v>
      </c>
      <c r="J67" s="28">
        <f t="shared" si="22"/>
        <v>4.1666666666667018E-2</v>
      </c>
      <c r="K67" s="111">
        <f t="shared" si="18"/>
        <v>1</v>
      </c>
    </row>
    <row r="68" spans="1:11" ht="21" customHeight="1" x14ac:dyDescent="0.2">
      <c r="A68" s="110"/>
      <c r="B68" s="67">
        <v>0.42708333333333331</v>
      </c>
      <c r="C68" s="67">
        <v>0.4375</v>
      </c>
      <c r="D68" s="158" t="s">
        <v>26</v>
      </c>
      <c r="E68" s="159"/>
      <c r="F68" s="159"/>
      <c r="G68" s="69"/>
      <c r="H68" s="26">
        <f t="shared" si="20"/>
        <v>0</v>
      </c>
      <c r="I68" s="27">
        <f t="shared" si="21"/>
        <v>0</v>
      </c>
      <c r="J68" s="28">
        <f t="shared" si="22"/>
        <v>1.0416666666666685E-2</v>
      </c>
      <c r="K68" s="111">
        <f t="shared" si="18"/>
        <v>0</v>
      </c>
    </row>
    <row r="69" spans="1:11" ht="21" customHeight="1" x14ac:dyDescent="0.2">
      <c r="A69" s="110"/>
      <c r="B69" s="67">
        <v>0.4375</v>
      </c>
      <c r="C69" s="67">
        <v>0.52083333333333337</v>
      </c>
      <c r="D69" s="158"/>
      <c r="E69" s="159"/>
      <c r="F69" s="159"/>
      <c r="G69" s="68"/>
      <c r="H69" s="26">
        <f t="shared" si="20"/>
        <v>0</v>
      </c>
      <c r="I69" s="27">
        <f t="shared" si="21"/>
        <v>0</v>
      </c>
      <c r="J69" s="28">
        <f t="shared" si="22"/>
        <v>8.333333333333337E-2</v>
      </c>
      <c r="K69" s="111">
        <f t="shared" si="18"/>
        <v>2</v>
      </c>
    </row>
    <row r="70" spans="1:11" ht="21" customHeight="1" x14ac:dyDescent="0.2">
      <c r="A70" s="110"/>
      <c r="B70" s="67">
        <v>0.52083333333333337</v>
      </c>
      <c r="C70" s="67">
        <v>0.54166666666666696</v>
      </c>
      <c r="D70" s="158" t="s">
        <v>27</v>
      </c>
      <c r="E70" s="159"/>
      <c r="F70" s="159"/>
      <c r="G70" s="68"/>
      <c r="H70" s="26">
        <f t="shared" si="20"/>
        <v>0</v>
      </c>
      <c r="I70" s="27">
        <f t="shared" si="21"/>
        <v>0</v>
      </c>
      <c r="J70" s="28">
        <f t="shared" si="22"/>
        <v>2.0833333333333592E-2</v>
      </c>
      <c r="K70" s="111">
        <f t="shared" si="18"/>
        <v>0</v>
      </c>
    </row>
    <row r="71" spans="1:11" ht="21" customHeight="1" x14ac:dyDescent="0.2">
      <c r="A71" s="110"/>
      <c r="B71" s="67">
        <v>0.54166666666666696</v>
      </c>
      <c r="C71" s="67">
        <v>0.58333333333333304</v>
      </c>
      <c r="D71" s="158"/>
      <c r="E71" s="159"/>
      <c r="F71" s="159"/>
      <c r="G71" s="68"/>
      <c r="H71" s="26">
        <f t="shared" si="20"/>
        <v>0</v>
      </c>
      <c r="I71" s="27">
        <f t="shared" si="21"/>
        <v>0</v>
      </c>
      <c r="J71" s="28">
        <f t="shared" si="22"/>
        <v>4.1666666666666075E-2</v>
      </c>
      <c r="K71" s="111">
        <f t="shared" si="18"/>
        <v>1</v>
      </c>
    </row>
    <row r="72" spans="1:11" ht="21" customHeight="1" x14ac:dyDescent="0.2">
      <c r="A72" s="110"/>
      <c r="B72" s="67">
        <v>0.58333333333333304</v>
      </c>
      <c r="C72" s="67">
        <v>0.625</v>
      </c>
      <c r="D72" s="158"/>
      <c r="E72" s="159"/>
      <c r="F72" s="159"/>
      <c r="G72" s="68"/>
      <c r="H72" s="26">
        <f t="shared" si="20"/>
        <v>0</v>
      </c>
      <c r="I72" s="27">
        <f t="shared" si="21"/>
        <v>0</v>
      </c>
      <c r="J72" s="28">
        <f t="shared" si="22"/>
        <v>4.1666666666666963E-2</v>
      </c>
      <c r="K72" s="111">
        <f t="shared" si="18"/>
        <v>1</v>
      </c>
    </row>
    <row r="73" spans="1:11" ht="21" customHeight="1" x14ac:dyDescent="0.2">
      <c r="A73" s="110"/>
      <c r="B73" s="67">
        <v>0.625</v>
      </c>
      <c r="C73" s="67">
        <v>0.63541666666666663</v>
      </c>
      <c r="D73" s="158" t="s">
        <v>26</v>
      </c>
      <c r="E73" s="159"/>
      <c r="F73" s="159"/>
      <c r="G73" s="68"/>
      <c r="H73" s="26">
        <f t="shared" si="20"/>
        <v>0</v>
      </c>
      <c r="I73" s="27">
        <f t="shared" si="21"/>
        <v>0</v>
      </c>
      <c r="J73" s="28">
        <f t="shared" si="22"/>
        <v>1.041666666666663E-2</v>
      </c>
      <c r="K73" s="111">
        <f t="shared" si="18"/>
        <v>0</v>
      </c>
    </row>
    <row r="74" spans="1:11" ht="21" customHeight="1" x14ac:dyDescent="0.2">
      <c r="A74" s="110"/>
      <c r="B74" s="67">
        <v>0.63541666666666663</v>
      </c>
      <c r="C74" s="67">
        <v>0.71875</v>
      </c>
      <c r="D74" s="158"/>
      <c r="E74" s="159"/>
      <c r="F74" s="159"/>
      <c r="G74" s="68"/>
      <c r="H74" s="26">
        <f t="shared" si="20"/>
        <v>0</v>
      </c>
      <c r="I74" s="27">
        <f t="shared" si="21"/>
        <v>0</v>
      </c>
      <c r="J74" s="28">
        <f t="shared" si="22"/>
        <v>8.333333333333337E-2</v>
      </c>
      <c r="K74" s="111">
        <f t="shared" si="18"/>
        <v>2</v>
      </c>
    </row>
    <row r="75" spans="1:11" ht="21" customHeight="1" thickBot="1" x14ac:dyDescent="0.25">
      <c r="A75" s="112" t="s">
        <v>243</v>
      </c>
      <c r="B75" s="29"/>
      <c r="C75" s="30"/>
      <c r="D75" s="30"/>
      <c r="E75" s="96" t="s">
        <v>244</v>
      </c>
      <c r="F75" s="97" t="str">
        <f>IF(K75&lt;10,"PLEASE CHECK","OK")</f>
        <v>OK</v>
      </c>
      <c r="G75" s="30"/>
      <c r="H75" s="30"/>
      <c r="I75" s="31">
        <f>SUM(I65:I74)</f>
        <v>0</v>
      </c>
      <c r="J75" s="53">
        <f t="shared" ref="J75" si="23">SUM(J65:J74)</f>
        <v>0.41666666666666735</v>
      </c>
      <c r="K75" s="114">
        <f t="shared" si="18"/>
        <v>10</v>
      </c>
    </row>
    <row r="76" spans="1:11" s="1" customFormat="1" ht="15" x14ac:dyDescent="0.25">
      <c r="A76" s="351" t="s">
        <v>34</v>
      </c>
      <c r="B76" s="352"/>
      <c r="C76" s="353"/>
      <c r="D76" s="357">
        <f>'Training Proposal'!$B$32</f>
        <v>0</v>
      </c>
      <c r="E76" s="358"/>
      <c r="F76" s="358"/>
      <c r="G76" s="358"/>
      <c r="H76" s="358"/>
      <c r="I76" s="358"/>
      <c r="J76" s="358"/>
      <c r="K76" s="359"/>
    </row>
    <row r="77" spans="1:11" s="1" customFormat="1" ht="15.75" thickBot="1" x14ac:dyDescent="0.3">
      <c r="A77" s="354" t="s">
        <v>35</v>
      </c>
      <c r="B77" s="355"/>
      <c r="C77" s="356"/>
      <c r="D77" s="360">
        <f>'Training Proposal'!$B$33</f>
        <v>0</v>
      </c>
      <c r="E77" s="361"/>
      <c r="F77" s="361"/>
      <c r="G77" s="361"/>
      <c r="H77" s="361"/>
      <c r="I77" s="361"/>
      <c r="J77" s="361"/>
      <c r="K77" s="362"/>
    </row>
    <row r="78" spans="1:11" s="16" customFormat="1" ht="29.25" thickBot="1" x14ac:dyDescent="0.25">
      <c r="A78" s="85" t="s">
        <v>17</v>
      </c>
      <c r="B78" s="86" t="s">
        <v>15</v>
      </c>
      <c r="C78" s="86" t="s">
        <v>16</v>
      </c>
      <c r="D78" s="86" t="s">
        <v>24</v>
      </c>
      <c r="E78" s="86" t="s">
        <v>19</v>
      </c>
      <c r="F78" s="86" t="s">
        <v>20</v>
      </c>
      <c r="G78" s="86" t="s">
        <v>21</v>
      </c>
      <c r="H78" s="87" t="s">
        <v>23</v>
      </c>
      <c r="I78" s="87" t="s">
        <v>22</v>
      </c>
      <c r="J78" s="88" t="s">
        <v>18</v>
      </c>
      <c r="K78" s="89" t="s">
        <v>25</v>
      </c>
    </row>
    <row r="79" spans="1:11" ht="21" customHeight="1" x14ac:dyDescent="0.2">
      <c r="A79" s="108" t="s">
        <v>245</v>
      </c>
      <c r="B79" s="80">
        <v>0.29166666666666669</v>
      </c>
      <c r="C79" s="80">
        <v>0.33333333333333331</v>
      </c>
      <c r="D79" s="156" t="s">
        <v>28</v>
      </c>
      <c r="E79" s="157"/>
      <c r="F79" s="157"/>
      <c r="G79" s="81"/>
      <c r="H79" s="82">
        <f>IF(G79=5,500,IF(G79=4,600,IF(G79=3,700,IF(G79=2,800,IF(G79=1,900,IF(G79=0,0))))))</f>
        <v>0</v>
      </c>
      <c r="I79" s="83">
        <f t="shared" ref="I79:I88" si="24">SUM(K79*H79)</f>
        <v>0</v>
      </c>
      <c r="J79" s="84">
        <f t="shared" ref="J79:J88" si="25">SUM(C79-B79)</f>
        <v>4.166666666666663E-2</v>
      </c>
      <c r="K79" s="109">
        <f t="shared" ref="K79:K100" si="26">HOUR(J79)</f>
        <v>1</v>
      </c>
    </row>
    <row r="80" spans="1:11" ht="21" customHeight="1" x14ac:dyDescent="0.2">
      <c r="A80" s="110"/>
      <c r="B80" s="67">
        <v>0.33333333333333298</v>
      </c>
      <c r="C80" s="67">
        <v>0.375</v>
      </c>
      <c r="D80" s="158" t="s">
        <v>230</v>
      </c>
      <c r="E80" s="159"/>
      <c r="F80" s="159"/>
      <c r="G80" s="68"/>
      <c r="H80" s="26">
        <f>IF(G80=5,500,IF(G80=4,600,IF(G80=3,700,IF(G80=2,800,IF(G80=1,900,IF(G80=0,0))))))</f>
        <v>0</v>
      </c>
      <c r="I80" s="27">
        <f t="shared" si="24"/>
        <v>0</v>
      </c>
      <c r="J80" s="28">
        <f t="shared" si="25"/>
        <v>4.1666666666667018E-2</v>
      </c>
      <c r="K80" s="111">
        <f t="shared" si="26"/>
        <v>1</v>
      </c>
    </row>
    <row r="81" spans="1:11" ht="21" customHeight="1" x14ac:dyDescent="0.2">
      <c r="A81" s="110"/>
      <c r="B81" s="67">
        <v>0.375</v>
      </c>
      <c r="C81" s="67">
        <v>0.41666666666666702</v>
      </c>
      <c r="D81" s="158"/>
      <c r="E81" s="159"/>
      <c r="F81" s="159"/>
      <c r="G81" s="68"/>
      <c r="H81" s="26">
        <f t="shared" ref="H81:H88" si="27">IF(G81=5,500,IF(G81=4,600,IF(G81=3,700,IF(G81=2,800,IF(G81=1,900,IF(G81=0,0))))))</f>
        <v>0</v>
      </c>
      <c r="I81" s="27">
        <f t="shared" si="24"/>
        <v>0</v>
      </c>
      <c r="J81" s="28">
        <f t="shared" si="25"/>
        <v>4.1666666666667018E-2</v>
      </c>
      <c r="K81" s="111">
        <f t="shared" si="26"/>
        <v>1</v>
      </c>
    </row>
    <row r="82" spans="1:11" ht="21" customHeight="1" x14ac:dyDescent="0.2">
      <c r="A82" s="110"/>
      <c r="B82" s="67">
        <v>0.41666666666666669</v>
      </c>
      <c r="C82" s="67">
        <v>0.4375</v>
      </c>
      <c r="D82" s="158" t="s">
        <v>26</v>
      </c>
      <c r="E82" s="159"/>
      <c r="F82" s="159"/>
      <c r="G82" s="69"/>
      <c r="H82" s="26">
        <f t="shared" si="27"/>
        <v>0</v>
      </c>
      <c r="I82" s="27">
        <f t="shared" si="24"/>
        <v>0</v>
      </c>
      <c r="J82" s="28">
        <f t="shared" si="25"/>
        <v>2.0833333333333315E-2</v>
      </c>
      <c r="K82" s="111">
        <f t="shared" si="26"/>
        <v>0</v>
      </c>
    </row>
    <row r="83" spans="1:11" ht="21" customHeight="1" x14ac:dyDescent="0.2">
      <c r="A83" s="110"/>
      <c r="B83" s="67">
        <v>0.4375</v>
      </c>
      <c r="C83" s="67">
        <v>0.52083333333333337</v>
      </c>
      <c r="D83" s="158"/>
      <c r="E83" s="159"/>
      <c r="F83" s="159"/>
      <c r="G83" s="68"/>
      <c r="H83" s="26">
        <f t="shared" si="27"/>
        <v>0</v>
      </c>
      <c r="I83" s="27">
        <f t="shared" si="24"/>
        <v>0</v>
      </c>
      <c r="J83" s="28">
        <f t="shared" si="25"/>
        <v>8.333333333333337E-2</v>
      </c>
      <c r="K83" s="111">
        <f t="shared" si="26"/>
        <v>2</v>
      </c>
    </row>
    <row r="84" spans="1:11" ht="21" customHeight="1" x14ac:dyDescent="0.2">
      <c r="A84" s="110"/>
      <c r="B84" s="67">
        <v>0.52083333333333337</v>
      </c>
      <c r="C84" s="67">
        <v>0.54166666666666696</v>
      </c>
      <c r="D84" s="158" t="s">
        <v>27</v>
      </c>
      <c r="E84" s="159"/>
      <c r="F84" s="159"/>
      <c r="G84" s="68"/>
      <c r="H84" s="26">
        <f t="shared" si="27"/>
        <v>0</v>
      </c>
      <c r="I84" s="27">
        <f t="shared" si="24"/>
        <v>0</v>
      </c>
      <c r="J84" s="28">
        <f t="shared" si="25"/>
        <v>2.0833333333333592E-2</v>
      </c>
      <c r="K84" s="111">
        <f t="shared" si="26"/>
        <v>0</v>
      </c>
    </row>
    <row r="85" spans="1:11" ht="21" customHeight="1" x14ac:dyDescent="0.2">
      <c r="A85" s="110"/>
      <c r="B85" s="67">
        <v>0.54166666666666696</v>
      </c>
      <c r="C85" s="67">
        <v>0.58333333333333304</v>
      </c>
      <c r="D85" s="158"/>
      <c r="E85" s="159"/>
      <c r="F85" s="159"/>
      <c r="G85" s="68"/>
      <c r="H85" s="26">
        <f t="shared" si="27"/>
        <v>0</v>
      </c>
      <c r="I85" s="27">
        <f t="shared" si="24"/>
        <v>0</v>
      </c>
      <c r="J85" s="28">
        <f t="shared" si="25"/>
        <v>4.1666666666666075E-2</v>
      </c>
      <c r="K85" s="111">
        <f t="shared" si="26"/>
        <v>1</v>
      </c>
    </row>
    <row r="86" spans="1:11" ht="21" customHeight="1" x14ac:dyDescent="0.2">
      <c r="A86" s="110"/>
      <c r="B86" s="67">
        <v>0.58333333333333304</v>
      </c>
      <c r="C86" s="67">
        <v>0.625</v>
      </c>
      <c r="D86" s="158"/>
      <c r="E86" s="159"/>
      <c r="F86" s="159"/>
      <c r="G86" s="68"/>
      <c r="H86" s="26">
        <f t="shared" si="27"/>
        <v>0</v>
      </c>
      <c r="I86" s="27">
        <f t="shared" si="24"/>
        <v>0</v>
      </c>
      <c r="J86" s="28">
        <f t="shared" si="25"/>
        <v>4.1666666666666963E-2</v>
      </c>
      <c r="K86" s="111">
        <f t="shared" si="26"/>
        <v>1</v>
      </c>
    </row>
    <row r="87" spans="1:11" ht="21" customHeight="1" x14ac:dyDescent="0.2">
      <c r="A87" s="110"/>
      <c r="B87" s="67">
        <v>0.625</v>
      </c>
      <c r="C87" s="67">
        <v>0.63541666666666663</v>
      </c>
      <c r="D87" s="158" t="s">
        <v>26</v>
      </c>
      <c r="E87" s="159"/>
      <c r="F87" s="159"/>
      <c r="G87" s="68"/>
      <c r="H87" s="26">
        <f t="shared" si="27"/>
        <v>0</v>
      </c>
      <c r="I87" s="27">
        <f t="shared" si="24"/>
        <v>0</v>
      </c>
      <c r="J87" s="28">
        <f t="shared" si="25"/>
        <v>1.041666666666663E-2</v>
      </c>
      <c r="K87" s="111">
        <f t="shared" si="26"/>
        <v>0</v>
      </c>
    </row>
    <row r="88" spans="1:11" ht="21" customHeight="1" x14ac:dyDescent="0.2">
      <c r="A88" s="110"/>
      <c r="B88" s="67">
        <v>0.63541666666666663</v>
      </c>
      <c r="C88" s="67">
        <v>0.71875</v>
      </c>
      <c r="D88" s="158"/>
      <c r="E88" s="159"/>
      <c r="F88" s="159"/>
      <c r="G88" s="68"/>
      <c r="H88" s="26">
        <f t="shared" si="27"/>
        <v>0</v>
      </c>
      <c r="I88" s="27">
        <f t="shared" si="24"/>
        <v>0</v>
      </c>
      <c r="J88" s="28">
        <f t="shared" si="25"/>
        <v>8.333333333333337E-2</v>
      </c>
      <c r="K88" s="111">
        <f t="shared" si="26"/>
        <v>2</v>
      </c>
    </row>
    <row r="89" spans="1:11" ht="21" customHeight="1" x14ac:dyDescent="0.2">
      <c r="A89" s="112" t="s">
        <v>246</v>
      </c>
      <c r="B89" s="29"/>
      <c r="C89" s="30"/>
      <c r="D89" s="30"/>
      <c r="E89" s="96" t="s">
        <v>247</v>
      </c>
      <c r="F89" s="97" t="str">
        <f>IF(K89&lt;10,"PLEASE CHECK", "OK")</f>
        <v>OK</v>
      </c>
      <c r="G89" s="30"/>
      <c r="H89" s="78"/>
      <c r="I89" s="31">
        <f>SUM(I79:I88)</f>
        <v>0</v>
      </c>
      <c r="J89" s="79">
        <f>SUM(J79:J88)</f>
        <v>0.42708333333333398</v>
      </c>
      <c r="K89" s="113">
        <f t="shared" si="26"/>
        <v>10</v>
      </c>
    </row>
    <row r="90" spans="1:11" ht="21" customHeight="1" x14ac:dyDescent="0.2">
      <c r="A90" s="110" t="s">
        <v>248</v>
      </c>
      <c r="B90" s="67">
        <v>0.29166666666666669</v>
      </c>
      <c r="C90" s="67">
        <v>0.33333333333333331</v>
      </c>
      <c r="D90" s="158" t="s">
        <v>28</v>
      </c>
      <c r="E90" s="159"/>
      <c r="F90" s="159"/>
      <c r="G90" s="68"/>
      <c r="H90" s="26">
        <f t="shared" ref="H90:H99" si="28">IF(G90=5,500,IF(G90=4,600,IF(G90=3,700,IF(G90=2,800,IF(G90=1,900,IF(G90=0,0))))))</f>
        <v>0</v>
      </c>
      <c r="I90" s="27">
        <f t="shared" ref="I90:I99" si="29">SUM(K90*H90)</f>
        <v>0</v>
      </c>
      <c r="J90" s="28">
        <f t="shared" ref="J90:J99" si="30">SUM(C90-B90)</f>
        <v>4.166666666666663E-2</v>
      </c>
      <c r="K90" s="111">
        <f t="shared" si="26"/>
        <v>1</v>
      </c>
    </row>
    <row r="91" spans="1:11" ht="21" customHeight="1" x14ac:dyDescent="0.2">
      <c r="A91" s="110"/>
      <c r="B91" s="67">
        <v>0.33333333333333298</v>
      </c>
      <c r="C91" s="67">
        <v>0.375</v>
      </c>
      <c r="D91" s="158"/>
      <c r="E91" s="159"/>
      <c r="F91" s="159"/>
      <c r="G91" s="68"/>
      <c r="H91" s="26">
        <f t="shared" si="28"/>
        <v>0</v>
      </c>
      <c r="I91" s="27">
        <f t="shared" si="29"/>
        <v>0</v>
      </c>
      <c r="J91" s="28">
        <f t="shared" si="30"/>
        <v>4.1666666666667018E-2</v>
      </c>
      <c r="K91" s="111">
        <f t="shared" si="26"/>
        <v>1</v>
      </c>
    </row>
    <row r="92" spans="1:11" ht="21" customHeight="1" x14ac:dyDescent="0.2">
      <c r="A92" s="110"/>
      <c r="B92" s="67">
        <v>0.375</v>
      </c>
      <c r="C92" s="67">
        <v>0.41666666666666702</v>
      </c>
      <c r="D92" s="158"/>
      <c r="E92" s="159"/>
      <c r="F92" s="159"/>
      <c r="G92" s="68"/>
      <c r="H92" s="26">
        <f t="shared" si="28"/>
        <v>0</v>
      </c>
      <c r="I92" s="27">
        <f t="shared" si="29"/>
        <v>0</v>
      </c>
      <c r="J92" s="28">
        <f t="shared" si="30"/>
        <v>4.1666666666667018E-2</v>
      </c>
      <c r="K92" s="111">
        <f t="shared" si="26"/>
        <v>1</v>
      </c>
    </row>
    <row r="93" spans="1:11" ht="21" customHeight="1" x14ac:dyDescent="0.2">
      <c r="A93" s="110"/>
      <c r="B93" s="67">
        <v>0.42708333333333331</v>
      </c>
      <c r="C93" s="67">
        <v>0.4375</v>
      </c>
      <c r="D93" s="158" t="s">
        <v>26</v>
      </c>
      <c r="E93" s="159"/>
      <c r="F93" s="159"/>
      <c r="G93" s="69"/>
      <c r="H93" s="26">
        <f t="shared" si="28"/>
        <v>0</v>
      </c>
      <c r="I93" s="27">
        <f t="shared" si="29"/>
        <v>0</v>
      </c>
      <c r="J93" s="28">
        <f t="shared" si="30"/>
        <v>1.0416666666666685E-2</v>
      </c>
      <c r="K93" s="111">
        <f t="shared" si="26"/>
        <v>0</v>
      </c>
    </row>
    <row r="94" spans="1:11" ht="21" customHeight="1" x14ac:dyDescent="0.2">
      <c r="A94" s="110"/>
      <c r="B94" s="67">
        <v>0.4375</v>
      </c>
      <c r="C94" s="67">
        <v>0.52083333333333337</v>
      </c>
      <c r="D94" s="158"/>
      <c r="E94" s="159"/>
      <c r="F94" s="159"/>
      <c r="G94" s="68"/>
      <c r="H94" s="26">
        <f t="shared" si="28"/>
        <v>0</v>
      </c>
      <c r="I94" s="27">
        <f t="shared" si="29"/>
        <v>0</v>
      </c>
      <c r="J94" s="28">
        <f t="shared" si="30"/>
        <v>8.333333333333337E-2</v>
      </c>
      <c r="K94" s="111">
        <f t="shared" si="26"/>
        <v>2</v>
      </c>
    </row>
    <row r="95" spans="1:11" ht="21" customHeight="1" x14ac:dyDescent="0.2">
      <c r="A95" s="110"/>
      <c r="B95" s="67">
        <v>0.52083333333333337</v>
      </c>
      <c r="C95" s="67">
        <v>0.54166666666666696</v>
      </c>
      <c r="D95" s="158" t="s">
        <v>27</v>
      </c>
      <c r="E95" s="159"/>
      <c r="F95" s="159"/>
      <c r="G95" s="68"/>
      <c r="H95" s="26">
        <f t="shared" si="28"/>
        <v>0</v>
      </c>
      <c r="I95" s="27">
        <f t="shared" si="29"/>
        <v>0</v>
      </c>
      <c r="J95" s="28">
        <f t="shared" si="30"/>
        <v>2.0833333333333592E-2</v>
      </c>
      <c r="K95" s="111">
        <f t="shared" si="26"/>
        <v>0</v>
      </c>
    </row>
    <row r="96" spans="1:11" ht="21" customHeight="1" x14ac:dyDescent="0.2">
      <c r="A96" s="110"/>
      <c r="B96" s="67">
        <v>0.54166666666666696</v>
      </c>
      <c r="C96" s="67">
        <v>0.58333333333333304</v>
      </c>
      <c r="D96" s="158"/>
      <c r="E96" s="159"/>
      <c r="F96" s="159"/>
      <c r="G96" s="68"/>
      <c r="H96" s="26">
        <f t="shared" si="28"/>
        <v>0</v>
      </c>
      <c r="I96" s="27">
        <f t="shared" si="29"/>
        <v>0</v>
      </c>
      <c r="J96" s="28">
        <f t="shared" si="30"/>
        <v>4.1666666666666075E-2</v>
      </c>
      <c r="K96" s="111">
        <f t="shared" si="26"/>
        <v>1</v>
      </c>
    </row>
    <row r="97" spans="1:11" ht="21" customHeight="1" x14ac:dyDescent="0.2">
      <c r="A97" s="110"/>
      <c r="B97" s="67">
        <v>0.58333333333333304</v>
      </c>
      <c r="C97" s="67">
        <v>0.625</v>
      </c>
      <c r="D97" s="158"/>
      <c r="E97" s="159"/>
      <c r="F97" s="159"/>
      <c r="G97" s="68"/>
      <c r="H97" s="26">
        <f t="shared" si="28"/>
        <v>0</v>
      </c>
      <c r="I97" s="27">
        <f t="shared" si="29"/>
        <v>0</v>
      </c>
      <c r="J97" s="28">
        <f t="shared" si="30"/>
        <v>4.1666666666666963E-2</v>
      </c>
      <c r="K97" s="111">
        <f t="shared" si="26"/>
        <v>1</v>
      </c>
    </row>
    <row r="98" spans="1:11" ht="21" customHeight="1" x14ac:dyDescent="0.2">
      <c r="A98" s="110"/>
      <c r="B98" s="67">
        <v>0.625</v>
      </c>
      <c r="C98" s="67">
        <v>0.63541666666666663</v>
      </c>
      <c r="D98" s="158" t="s">
        <v>26</v>
      </c>
      <c r="E98" s="159"/>
      <c r="F98" s="159"/>
      <c r="G98" s="68"/>
      <c r="H98" s="26">
        <f t="shared" si="28"/>
        <v>0</v>
      </c>
      <c r="I98" s="27">
        <f t="shared" si="29"/>
        <v>0</v>
      </c>
      <c r="J98" s="28">
        <f t="shared" si="30"/>
        <v>1.041666666666663E-2</v>
      </c>
      <c r="K98" s="111">
        <f t="shared" si="26"/>
        <v>0</v>
      </c>
    </row>
    <row r="99" spans="1:11" ht="21" customHeight="1" x14ac:dyDescent="0.2">
      <c r="A99" s="110"/>
      <c r="B99" s="67">
        <v>0.63541666666666663</v>
      </c>
      <c r="C99" s="67">
        <v>0.71875</v>
      </c>
      <c r="D99" s="158"/>
      <c r="E99" s="159"/>
      <c r="F99" s="159"/>
      <c r="G99" s="68"/>
      <c r="H99" s="26">
        <f t="shared" si="28"/>
        <v>0</v>
      </c>
      <c r="I99" s="27">
        <f t="shared" si="29"/>
        <v>0</v>
      </c>
      <c r="J99" s="28">
        <f t="shared" si="30"/>
        <v>8.333333333333337E-2</v>
      </c>
      <c r="K99" s="111">
        <f t="shared" si="26"/>
        <v>2</v>
      </c>
    </row>
    <row r="100" spans="1:11" ht="21" customHeight="1" thickBot="1" x14ac:dyDescent="0.25">
      <c r="A100" s="112" t="s">
        <v>249</v>
      </c>
      <c r="B100" s="29"/>
      <c r="C100" s="30"/>
      <c r="D100" s="30"/>
      <c r="E100" s="96" t="s">
        <v>250</v>
      </c>
      <c r="F100" s="97" t="str">
        <f>IF(K100&lt;10,"PLEASE CHECK","OK")</f>
        <v>OK</v>
      </c>
      <c r="G100" s="30"/>
      <c r="H100" s="30"/>
      <c r="I100" s="31">
        <f>SUM(I90:I99)</f>
        <v>0</v>
      </c>
      <c r="J100" s="53">
        <f t="shared" ref="J100" si="31">SUM(J90:J99)</f>
        <v>0.41666666666666735</v>
      </c>
      <c r="K100" s="114">
        <f t="shared" si="26"/>
        <v>10</v>
      </c>
    </row>
    <row r="101" spans="1:11" s="1" customFormat="1" ht="15" x14ac:dyDescent="0.25">
      <c r="A101" s="351" t="s">
        <v>34</v>
      </c>
      <c r="B101" s="352"/>
      <c r="C101" s="353"/>
      <c r="D101" s="357">
        <f>'Training Proposal'!$B$32</f>
        <v>0</v>
      </c>
      <c r="E101" s="358"/>
      <c r="F101" s="358"/>
      <c r="G101" s="358"/>
      <c r="H101" s="358"/>
      <c r="I101" s="358"/>
      <c r="J101" s="358"/>
      <c r="K101" s="359"/>
    </row>
    <row r="102" spans="1:11" s="1" customFormat="1" ht="15.75" thickBot="1" x14ac:dyDescent="0.3">
      <c r="A102" s="354" t="s">
        <v>35</v>
      </c>
      <c r="B102" s="355"/>
      <c r="C102" s="356"/>
      <c r="D102" s="360">
        <f>'Training Proposal'!$B$33</f>
        <v>0</v>
      </c>
      <c r="E102" s="361"/>
      <c r="F102" s="361"/>
      <c r="G102" s="361"/>
      <c r="H102" s="361"/>
      <c r="I102" s="361"/>
      <c r="J102" s="361"/>
      <c r="K102" s="362"/>
    </row>
    <row r="103" spans="1:11" s="16" customFormat="1" ht="29.25" thickBot="1" x14ac:dyDescent="0.25">
      <c r="A103" s="85" t="s">
        <v>17</v>
      </c>
      <c r="B103" s="86" t="s">
        <v>15</v>
      </c>
      <c r="C103" s="86" t="s">
        <v>16</v>
      </c>
      <c r="D103" s="86" t="s">
        <v>24</v>
      </c>
      <c r="E103" s="86" t="s">
        <v>19</v>
      </c>
      <c r="F103" s="86" t="s">
        <v>20</v>
      </c>
      <c r="G103" s="86" t="s">
        <v>21</v>
      </c>
      <c r="H103" s="87" t="s">
        <v>23</v>
      </c>
      <c r="I103" s="87" t="s">
        <v>22</v>
      </c>
      <c r="J103" s="88" t="s">
        <v>18</v>
      </c>
      <c r="K103" s="89" t="s">
        <v>25</v>
      </c>
    </row>
    <row r="104" spans="1:11" ht="21" customHeight="1" x14ac:dyDescent="0.2">
      <c r="A104" s="108" t="s">
        <v>251</v>
      </c>
      <c r="B104" s="80">
        <v>0.29166666666666669</v>
      </c>
      <c r="C104" s="80">
        <v>0.33333333333333331</v>
      </c>
      <c r="D104" s="156" t="s">
        <v>28</v>
      </c>
      <c r="E104" s="157"/>
      <c r="F104" s="157"/>
      <c r="G104" s="81"/>
      <c r="H104" s="82">
        <f>IF(G104=5,500,IF(G104=4,600,IF(G104=3,700,IF(G104=2,800,IF(G104=1,900,IF(G104=0,0))))))</f>
        <v>0</v>
      </c>
      <c r="I104" s="83">
        <f t="shared" ref="I104:I113" si="32">SUM(K104*H104)</f>
        <v>0</v>
      </c>
      <c r="J104" s="84">
        <f t="shared" ref="J104:J113" si="33">SUM(C104-B104)</f>
        <v>4.166666666666663E-2</v>
      </c>
      <c r="K104" s="109">
        <f t="shared" ref="K104:K125" si="34">HOUR(J104)</f>
        <v>1</v>
      </c>
    </row>
    <row r="105" spans="1:11" ht="21" customHeight="1" x14ac:dyDescent="0.2">
      <c r="A105" s="110"/>
      <c r="B105" s="67">
        <v>0.33333333333333298</v>
      </c>
      <c r="C105" s="67">
        <v>0.375</v>
      </c>
      <c r="D105" s="158" t="s">
        <v>230</v>
      </c>
      <c r="E105" s="159"/>
      <c r="F105" s="159"/>
      <c r="G105" s="68"/>
      <c r="H105" s="26">
        <f>IF(G105=5,500,IF(G105=4,600,IF(G105=3,700,IF(G105=2,800,IF(G105=1,900,IF(G105=0,0))))))</f>
        <v>0</v>
      </c>
      <c r="I105" s="27">
        <f t="shared" si="32"/>
        <v>0</v>
      </c>
      <c r="J105" s="28">
        <f t="shared" si="33"/>
        <v>4.1666666666667018E-2</v>
      </c>
      <c r="K105" s="111">
        <f t="shared" si="34"/>
        <v>1</v>
      </c>
    </row>
    <row r="106" spans="1:11" ht="21" customHeight="1" x14ac:dyDescent="0.2">
      <c r="A106" s="110"/>
      <c r="B106" s="67">
        <v>0.375</v>
      </c>
      <c r="C106" s="67">
        <v>0.41666666666666702</v>
      </c>
      <c r="D106" s="158"/>
      <c r="E106" s="159"/>
      <c r="F106" s="159"/>
      <c r="G106" s="68"/>
      <c r="H106" s="26">
        <f t="shared" ref="H106:H113" si="35">IF(G106=5,500,IF(G106=4,600,IF(G106=3,700,IF(G106=2,800,IF(G106=1,900,IF(G106=0,0))))))</f>
        <v>0</v>
      </c>
      <c r="I106" s="27">
        <f t="shared" si="32"/>
        <v>0</v>
      </c>
      <c r="J106" s="28">
        <f t="shared" si="33"/>
        <v>4.1666666666667018E-2</v>
      </c>
      <c r="K106" s="111">
        <f t="shared" si="34"/>
        <v>1</v>
      </c>
    </row>
    <row r="107" spans="1:11" ht="21" customHeight="1" x14ac:dyDescent="0.2">
      <c r="A107" s="110"/>
      <c r="B107" s="67">
        <v>0.41666666666666669</v>
      </c>
      <c r="C107" s="67">
        <v>0.4375</v>
      </c>
      <c r="D107" s="158" t="s">
        <v>26</v>
      </c>
      <c r="E107" s="159"/>
      <c r="F107" s="159"/>
      <c r="G107" s="69"/>
      <c r="H107" s="26">
        <f t="shared" si="35"/>
        <v>0</v>
      </c>
      <c r="I107" s="27">
        <f t="shared" si="32"/>
        <v>0</v>
      </c>
      <c r="J107" s="28">
        <f t="shared" si="33"/>
        <v>2.0833333333333315E-2</v>
      </c>
      <c r="K107" s="111">
        <f t="shared" si="34"/>
        <v>0</v>
      </c>
    </row>
    <row r="108" spans="1:11" ht="21" customHeight="1" x14ac:dyDescent="0.2">
      <c r="A108" s="110"/>
      <c r="B108" s="67">
        <v>0.4375</v>
      </c>
      <c r="C108" s="67">
        <v>0.52083333333333337</v>
      </c>
      <c r="D108" s="158"/>
      <c r="E108" s="159"/>
      <c r="F108" s="159"/>
      <c r="G108" s="68"/>
      <c r="H108" s="26">
        <f t="shared" si="35"/>
        <v>0</v>
      </c>
      <c r="I108" s="27">
        <f t="shared" si="32"/>
        <v>0</v>
      </c>
      <c r="J108" s="28">
        <f t="shared" si="33"/>
        <v>8.333333333333337E-2</v>
      </c>
      <c r="K108" s="111">
        <f t="shared" si="34"/>
        <v>2</v>
      </c>
    </row>
    <row r="109" spans="1:11" ht="21" customHeight="1" x14ac:dyDescent="0.2">
      <c r="A109" s="110"/>
      <c r="B109" s="67">
        <v>0.52083333333333337</v>
      </c>
      <c r="C109" s="67">
        <v>0.54166666666666696</v>
      </c>
      <c r="D109" s="158" t="s">
        <v>27</v>
      </c>
      <c r="E109" s="159"/>
      <c r="F109" s="159"/>
      <c r="G109" s="68"/>
      <c r="H109" s="26">
        <f t="shared" si="35"/>
        <v>0</v>
      </c>
      <c r="I109" s="27">
        <f t="shared" si="32"/>
        <v>0</v>
      </c>
      <c r="J109" s="28">
        <f t="shared" si="33"/>
        <v>2.0833333333333592E-2</v>
      </c>
      <c r="K109" s="111">
        <f t="shared" si="34"/>
        <v>0</v>
      </c>
    </row>
    <row r="110" spans="1:11" ht="21" customHeight="1" x14ac:dyDescent="0.2">
      <c r="A110" s="110"/>
      <c r="B110" s="67">
        <v>0.54166666666666696</v>
      </c>
      <c r="C110" s="67">
        <v>0.58333333333333304</v>
      </c>
      <c r="D110" s="158"/>
      <c r="E110" s="159"/>
      <c r="F110" s="159"/>
      <c r="G110" s="68"/>
      <c r="H110" s="26">
        <f t="shared" si="35"/>
        <v>0</v>
      </c>
      <c r="I110" s="27">
        <f t="shared" si="32"/>
        <v>0</v>
      </c>
      <c r="J110" s="28">
        <f t="shared" si="33"/>
        <v>4.1666666666666075E-2</v>
      </c>
      <c r="K110" s="111">
        <f t="shared" si="34"/>
        <v>1</v>
      </c>
    </row>
    <row r="111" spans="1:11" ht="21" customHeight="1" x14ac:dyDescent="0.2">
      <c r="A111" s="110"/>
      <c r="B111" s="67">
        <v>0.58333333333333304</v>
      </c>
      <c r="C111" s="67">
        <v>0.625</v>
      </c>
      <c r="D111" s="158"/>
      <c r="E111" s="159"/>
      <c r="F111" s="159"/>
      <c r="G111" s="68"/>
      <c r="H111" s="26">
        <f t="shared" si="35"/>
        <v>0</v>
      </c>
      <c r="I111" s="27">
        <f t="shared" si="32"/>
        <v>0</v>
      </c>
      <c r="J111" s="28">
        <f t="shared" si="33"/>
        <v>4.1666666666666963E-2</v>
      </c>
      <c r="K111" s="111">
        <f t="shared" si="34"/>
        <v>1</v>
      </c>
    </row>
    <row r="112" spans="1:11" ht="21" customHeight="1" x14ac:dyDescent="0.2">
      <c r="A112" s="110"/>
      <c r="B112" s="67">
        <v>0.625</v>
      </c>
      <c r="C112" s="67">
        <v>0.63541666666666663</v>
      </c>
      <c r="D112" s="158" t="s">
        <v>26</v>
      </c>
      <c r="E112" s="159"/>
      <c r="F112" s="159"/>
      <c r="G112" s="68"/>
      <c r="H112" s="26">
        <f t="shared" si="35"/>
        <v>0</v>
      </c>
      <c r="I112" s="27">
        <f t="shared" si="32"/>
        <v>0</v>
      </c>
      <c r="J112" s="28">
        <f t="shared" si="33"/>
        <v>1.041666666666663E-2</v>
      </c>
      <c r="K112" s="111">
        <f t="shared" si="34"/>
        <v>0</v>
      </c>
    </row>
    <row r="113" spans="1:11" ht="21" customHeight="1" x14ac:dyDescent="0.2">
      <c r="A113" s="110"/>
      <c r="B113" s="67">
        <v>0.63541666666666663</v>
      </c>
      <c r="C113" s="67">
        <v>0.71875</v>
      </c>
      <c r="D113" s="158"/>
      <c r="E113" s="159"/>
      <c r="F113" s="159"/>
      <c r="G113" s="68"/>
      <c r="H113" s="26">
        <f t="shared" si="35"/>
        <v>0</v>
      </c>
      <c r="I113" s="27">
        <f t="shared" si="32"/>
        <v>0</v>
      </c>
      <c r="J113" s="28">
        <f t="shared" si="33"/>
        <v>8.333333333333337E-2</v>
      </c>
      <c r="K113" s="111">
        <f t="shared" si="34"/>
        <v>2</v>
      </c>
    </row>
    <row r="114" spans="1:11" ht="21" customHeight="1" x14ac:dyDescent="0.2">
      <c r="A114" s="112" t="s">
        <v>252</v>
      </c>
      <c r="B114" s="29"/>
      <c r="C114" s="30"/>
      <c r="D114" s="30"/>
      <c r="E114" s="96" t="s">
        <v>253</v>
      </c>
      <c r="F114" s="97" t="str">
        <f>IF(K114&lt;10,"PLEASE CHECK", "OK")</f>
        <v>OK</v>
      </c>
      <c r="G114" s="30"/>
      <c r="H114" s="78"/>
      <c r="I114" s="31">
        <f>SUM(I104:I113)</f>
        <v>0</v>
      </c>
      <c r="J114" s="79">
        <f>SUM(J104:J113)</f>
        <v>0.42708333333333398</v>
      </c>
      <c r="K114" s="113">
        <f t="shared" si="34"/>
        <v>10</v>
      </c>
    </row>
    <row r="115" spans="1:11" ht="21" customHeight="1" x14ac:dyDescent="0.2">
      <c r="A115" s="110" t="s">
        <v>254</v>
      </c>
      <c r="B115" s="67">
        <v>0.29166666666666669</v>
      </c>
      <c r="C115" s="67">
        <v>0.33333333333333331</v>
      </c>
      <c r="D115" s="158" t="s">
        <v>28</v>
      </c>
      <c r="E115" s="159"/>
      <c r="F115" s="159"/>
      <c r="G115" s="68"/>
      <c r="H115" s="26">
        <f t="shared" ref="H115:H124" si="36">IF(G115=5,500,IF(G115=4,600,IF(G115=3,700,IF(G115=2,800,IF(G115=1,900,IF(G115=0,0))))))</f>
        <v>0</v>
      </c>
      <c r="I115" s="27">
        <f t="shared" ref="I115:I124" si="37">SUM(K115*H115)</f>
        <v>0</v>
      </c>
      <c r="J115" s="28">
        <f t="shared" ref="J115:J124" si="38">SUM(C115-B115)</f>
        <v>4.166666666666663E-2</v>
      </c>
      <c r="K115" s="111">
        <f t="shared" si="34"/>
        <v>1</v>
      </c>
    </row>
    <row r="116" spans="1:11" ht="21" customHeight="1" x14ac:dyDescent="0.2">
      <c r="A116" s="110"/>
      <c r="B116" s="67">
        <v>0.33333333333333298</v>
      </c>
      <c r="C116" s="67">
        <v>0.375</v>
      </c>
      <c r="D116" s="158"/>
      <c r="E116" s="159"/>
      <c r="F116" s="159"/>
      <c r="G116" s="68"/>
      <c r="H116" s="26">
        <f t="shared" si="36"/>
        <v>0</v>
      </c>
      <c r="I116" s="27">
        <f t="shared" si="37"/>
        <v>0</v>
      </c>
      <c r="J116" s="28">
        <f t="shared" si="38"/>
        <v>4.1666666666667018E-2</v>
      </c>
      <c r="K116" s="111">
        <f t="shared" si="34"/>
        <v>1</v>
      </c>
    </row>
    <row r="117" spans="1:11" ht="21" customHeight="1" x14ac:dyDescent="0.2">
      <c r="A117" s="110"/>
      <c r="B117" s="67">
        <v>0.375</v>
      </c>
      <c r="C117" s="67">
        <v>0.41666666666666702</v>
      </c>
      <c r="D117" s="158"/>
      <c r="E117" s="159"/>
      <c r="F117" s="159"/>
      <c r="G117" s="68"/>
      <c r="H117" s="26">
        <f t="shared" si="36"/>
        <v>0</v>
      </c>
      <c r="I117" s="27">
        <f t="shared" si="37"/>
        <v>0</v>
      </c>
      <c r="J117" s="28">
        <f t="shared" si="38"/>
        <v>4.1666666666667018E-2</v>
      </c>
      <c r="K117" s="111">
        <f t="shared" si="34"/>
        <v>1</v>
      </c>
    </row>
    <row r="118" spans="1:11" ht="21" customHeight="1" x14ac:dyDescent="0.2">
      <c r="A118" s="110"/>
      <c r="B118" s="67">
        <v>0.42708333333333331</v>
      </c>
      <c r="C118" s="67">
        <v>0.4375</v>
      </c>
      <c r="D118" s="158" t="s">
        <v>26</v>
      </c>
      <c r="E118" s="159"/>
      <c r="F118" s="159"/>
      <c r="G118" s="69"/>
      <c r="H118" s="26">
        <f t="shared" si="36"/>
        <v>0</v>
      </c>
      <c r="I118" s="27">
        <f t="shared" si="37"/>
        <v>0</v>
      </c>
      <c r="J118" s="28">
        <f t="shared" si="38"/>
        <v>1.0416666666666685E-2</v>
      </c>
      <c r="K118" s="111">
        <f t="shared" si="34"/>
        <v>0</v>
      </c>
    </row>
    <row r="119" spans="1:11" ht="21" customHeight="1" x14ac:dyDescent="0.2">
      <c r="A119" s="110"/>
      <c r="B119" s="67">
        <v>0.4375</v>
      </c>
      <c r="C119" s="67">
        <v>0.52083333333333337</v>
      </c>
      <c r="D119" s="158"/>
      <c r="E119" s="159"/>
      <c r="F119" s="159"/>
      <c r="G119" s="68"/>
      <c r="H119" s="26">
        <f t="shared" si="36"/>
        <v>0</v>
      </c>
      <c r="I119" s="27">
        <f t="shared" si="37"/>
        <v>0</v>
      </c>
      <c r="J119" s="28">
        <f t="shared" si="38"/>
        <v>8.333333333333337E-2</v>
      </c>
      <c r="K119" s="111">
        <f t="shared" si="34"/>
        <v>2</v>
      </c>
    </row>
    <row r="120" spans="1:11" ht="21" customHeight="1" x14ac:dyDescent="0.2">
      <c r="A120" s="110"/>
      <c r="B120" s="67">
        <v>0.52083333333333337</v>
      </c>
      <c r="C120" s="67">
        <v>0.54166666666666696</v>
      </c>
      <c r="D120" s="158" t="s">
        <v>27</v>
      </c>
      <c r="E120" s="159"/>
      <c r="F120" s="159"/>
      <c r="G120" s="68"/>
      <c r="H120" s="26">
        <f t="shared" si="36"/>
        <v>0</v>
      </c>
      <c r="I120" s="27">
        <f t="shared" si="37"/>
        <v>0</v>
      </c>
      <c r="J120" s="28">
        <f t="shared" si="38"/>
        <v>2.0833333333333592E-2</v>
      </c>
      <c r="K120" s="111">
        <f t="shared" si="34"/>
        <v>0</v>
      </c>
    </row>
    <row r="121" spans="1:11" ht="21" customHeight="1" x14ac:dyDescent="0.2">
      <c r="A121" s="110"/>
      <c r="B121" s="67">
        <v>0.54166666666666696</v>
      </c>
      <c r="C121" s="67">
        <v>0.58333333333333304</v>
      </c>
      <c r="D121" s="158"/>
      <c r="E121" s="159"/>
      <c r="F121" s="159"/>
      <c r="G121" s="68"/>
      <c r="H121" s="26">
        <f t="shared" si="36"/>
        <v>0</v>
      </c>
      <c r="I121" s="27">
        <f t="shared" si="37"/>
        <v>0</v>
      </c>
      <c r="J121" s="28">
        <f t="shared" si="38"/>
        <v>4.1666666666666075E-2</v>
      </c>
      <c r="K121" s="111">
        <f t="shared" si="34"/>
        <v>1</v>
      </c>
    </row>
    <row r="122" spans="1:11" ht="21" customHeight="1" x14ac:dyDescent="0.2">
      <c r="A122" s="110"/>
      <c r="B122" s="67">
        <v>0.58333333333333304</v>
      </c>
      <c r="C122" s="67">
        <v>0.625</v>
      </c>
      <c r="D122" s="158"/>
      <c r="E122" s="159"/>
      <c r="F122" s="159"/>
      <c r="G122" s="68"/>
      <c r="H122" s="26">
        <f t="shared" si="36"/>
        <v>0</v>
      </c>
      <c r="I122" s="27">
        <f t="shared" si="37"/>
        <v>0</v>
      </c>
      <c r="J122" s="28">
        <f t="shared" si="38"/>
        <v>4.1666666666666963E-2</v>
      </c>
      <c r="K122" s="111">
        <f t="shared" si="34"/>
        <v>1</v>
      </c>
    </row>
    <row r="123" spans="1:11" ht="21" customHeight="1" x14ac:dyDescent="0.2">
      <c r="A123" s="110"/>
      <c r="B123" s="67">
        <v>0.625</v>
      </c>
      <c r="C123" s="67">
        <v>0.63541666666666663</v>
      </c>
      <c r="D123" s="158" t="s">
        <v>26</v>
      </c>
      <c r="E123" s="159"/>
      <c r="F123" s="159"/>
      <c r="G123" s="68"/>
      <c r="H123" s="26">
        <f t="shared" si="36"/>
        <v>0</v>
      </c>
      <c r="I123" s="27">
        <f t="shared" si="37"/>
        <v>0</v>
      </c>
      <c r="J123" s="28">
        <f t="shared" si="38"/>
        <v>1.041666666666663E-2</v>
      </c>
      <c r="K123" s="111">
        <f t="shared" si="34"/>
        <v>0</v>
      </c>
    </row>
    <row r="124" spans="1:11" ht="21" customHeight="1" x14ac:dyDescent="0.2">
      <c r="A124" s="110"/>
      <c r="B124" s="67">
        <v>0.63541666666666663</v>
      </c>
      <c r="C124" s="67">
        <v>0.71875</v>
      </c>
      <c r="D124" s="158"/>
      <c r="E124" s="159"/>
      <c r="F124" s="159"/>
      <c r="G124" s="68"/>
      <c r="H124" s="26">
        <f t="shared" si="36"/>
        <v>0</v>
      </c>
      <c r="I124" s="27">
        <f t="shared" si="37"/>
        <v>0</v>
      </c>
      <c r="J124" s="28">
        <f t="shared" si="38"/>
        <v>8.333333333333337E-2</v>
      </c>
      <c r="K124" s="111">
        <f t="shared" si="34"/>
        <v>2</v>
      </c>
    </row>
    <row r="125" spans="1:11" ht="21" customHeight="1" thickBot="1" x14ac:dyDescent="0.25">
      <c r="A125" s="112" t="s">
        <v>255</v>
      </c>
      <c r="B125" s="29"/>
      <c r="C125" s="30"/>
      <c r="D125" s="30"/>
      <c r="E125" s="96" t="s">
        <v>256</v>
      </c>
      <c r="F125" s="97" t="str">
        <f>IF(K125&lt;10,"PLEASE CHECK","OK")</f>
        <v>OK</v>
      </c>
      <c r="G125" s="30"/>
      <c r="H125" s="30"/>
      <c r="I125" s="31">
        <f>SUM(I115:I124)</f>
        <v>0</v>
      </c>
      <c r="J125" s="53">
        <f t="shared" ref="J125" si="39">SUM(J115:J124)</f>
        <v>0.41666666666666735</v>
      </c>
      <c r="K125" s="114">
        <f t="shared" si="34"/>
        <v>10</v>
      </c>
    </row>
    <row r="126" spans="1:11" s="1" customFormat="1" ht="15" x14ac:dyDescent="0.25">
      <c r="A126" s="351" t="s">
        <v>34</v>
      </c>
      <c r="B126" s="352"/>
      <c r="C126" s="353"/>
      <c r="D126" s="357">
        <f>'Training Proposal'!$B$32</f>
        <v>0</v>
      </c>
      <c r="E126" s="358"/>
      <c r="F126" s="358"/>
      <c r="G126" s="358"/>
      <c r="H126" s="358"/>
      <c r="I126" s="358"/>
      <c r="J126" s="358"/>
      <c r="K126" s="359"/>
    </row>
    <row r="127" spans="1:11" s="1" customFormat="1" ht="15.75" thickBot="1" x14ac:dyDescent="0.3">
      <c r="A127" s="354" t="s">
        <v>35</v>
      </c>
      <c r="B127" s="355"/>
      <c r="C127" s="356"/>
      <c r="D127" s="360">
        <f>'Training Proposal'!$B$33</f>
        <v>0</v>
      </c>
      <c r="E127" s="361"/>
      <c r="F127" s="361"/>
      <c r="G127" s="361"/>
      <c r="H127" s="361"/>
      <c r="I127" s="361"/>
      <c r="J127" s="361"/>
      <c r="K127" s="362"/>
    </row>
    <row r="128" spans="1:11" s="16" customFormat="1" ht="29.25" thickBot="1" x14ac:dyDescent="0.25">
      <c r="A128" s="85" t="s">
        <v>17</v>
      </c>
      <c r="B128" s="86" t="s">
        <v>15</v>
      </c>
      <c r="C128" s="86" t="s">
        <v>16</v>
      </c>
      <c r="D128" s="86" t="s">
        <v>24</v>
      </c>
      <c r="E128" s="86" t="s">
        <v>19</v>
      </c>
      <c r="F128" s="86" t="s">
        <v>20</v>
      </c>
      <c r="G128" s="86" t="s">
        <v>21</v>
      </c>
      <c r="H128" s="87" t="s">
        <v>23</v>
      </c>
      <c r="I128" s="87" t="s">
        <v>22</v>
      </c>
      <c r="J128" s="88" t="s">
        <v>18</v>
      </c>
      <c r="K128" s="89" t="s">
        <v>25</v>
      </c>
    </row>
    <row r="129" spans="1:11" ht="21" customHeight="1" x14ac:dyDescent="0.2">
      <c r="A129" s="108" t="s">
        <v>257</v>
      </c>
      <c r="B129" s="80">
        <v>0.29166666666666669</v>
      </c>
      <c r="C129" s="80">
        <v>0.33333333333333331</v>
      </c>
      <c r="D129" s="156" t="s">
        <v>28</v>
      </c>
      <c r="E129" s="157"/>
      <c r="F129" s="157"/>
      <c r="G129" s="81"/>
      <c r="H129" s="82">
        <f>IF(G129=5,500,IF(G129=4,600,IF(G129=3,700,IF(G129=2,800,IF(G129=1,900,IF(G129=0,0))))))</f>
        <v>0</v>
      </c>
      <c r="I129" s="83">
        <f t="shared" ref="I129:I138" si="40">SUM(K129*H129)</f>
        <v>0</v>
      </c>
      <c r="J129" s="84">
        <f t="shared" ref="J129:J138" si="41">SUM(C129-B129)</f>
        <v>4.166666666666663E-2</v>
      </c>
      <c r="K129" s="109">
        <f t="shared" ref="K129:K150" si="42">HOUR(J129)</f>
        <v>1</v>
      </c>
    </row>
    <row r="130" spans="1:11" ht="21" customHeight="1" x14ac:dyDescent="0.2">
      <c r="A130" s="110"/>
      <c r="B130" s="67">
        <v>0.33333333333333298</v>
      </c>
      <c r="C130" s="67">
        <v>0.375</v>
      </c>
      <c r="D130" s="158" t="s">
        <v>230</v>
      </c>
      <c r="E130" s="159"/>
      <c r="F130" s="159"/>
      <c r="G130" s="68"/>
      <c r="H130" s="26">
        <f>IF(G130=5,500,IF(G130=4,600,IF(G130=3,700,IF(G130=2,800,IF(G130=1,900,IF(G130=0,0))))))</f>
        <v>0</v>
      </c>
      <c r="I130" s="27">
        <f t="shared" si="40"/>
        <v>0</v>
      </c>
      <c r="J130" s="28">
        <f t="shared" si="41"/>
        <v>4.1666666666667018E-2</v>
      </c>
      <c r="K130" s="111">
        <f t="shared" si="42"/>
        <v>1</v>
      </c>
    </row>
    <row r="131" spans="1:11" ht="21" customHeight="1" x14ac:dyDescent="0.2">
      <c r="A131" s="110"/>
      <c r="B131" s="67">
        <v>0.375</v>
      </c>
      <c r="C131" s="67">
        <v>0.41666666666666702</v>
      </c>
      <c r="D131" s="158"/>
      <c r="E131" s="159"/>
      <c r="F131" s="159"/>
      <c r="G131" s="68"/>
      <c r="H131" s="26">
        <f t="shared" ref="H131:H138" si="43">IF(G131=5,500,IF(G131=4,600,IF(G131=3,700,IF(G131=2,800,IF(G131=1,900,IF(G131=0,0))))))</f>
        <v>0</v>
      </c>
      <c r="I131" s="27">
        <f t="shared" si="40"/>
        <v>0</v>
      </c>
      <c r="J131" s="28">
        <f t="shared" si="41"/>
        <v>4.1666666666667018E-2</v>
      </c>
      <c r="K131" s="111">
        <f t="shared" si="42"/>
        <v>1</v>
      </c>
    </row>
    <row r="132" spans="1:11" ht="21" customHeight="1" x14ac:dyDescent="0.2">
      <c r="A132" s="110"/>
      <c r="B132" s="67">
        <v>0.41666666666666669</v>
      </c>
      <c r="C132" s="67">
        <v>0.4375</v>
      </c>
      <c r="D132" s="158" t="s">
        <v>26</v>
      </c>
      <c r="E132" s="159"/>
      <c r="F132" s="159"/>
      <c r="G132" s="69"/>
      <c r="H132" s="26">
        <f t="shared" si="43"/>
        <v>0</v>
      </c>
      <c r="I132" s="27">
        <f t="shared" si="40"/>
        <v>0</v>
      </c>
      <c r="J132" s="28">
        <f t="shared" si="41"/>
        <v>2.0833333333333315E-2</v>
      </c>
      <c r="K132" s="111">
        <f t="shared" si="42"/>
        <v>0</v>
      </c>
    </row>
    <row r="133" spans="1:11" ht="21" customHeight="1" x14ac:dyDescent="0.2">
      <c r="A133" s="110"/>
      <c r="B133" s="67">
        <v>0.4375</v>
      </c>
      <c r="C133" s="67">
        <v>0.52083333333333337</v>
      </c>
      <c r="D133" s="158"/>
      <c r="E133" s="159"/>
      <c r="F133" s="159"/>
      <c r="G133" s="68"/>
      <c r="H133" s="26">
        <f t="shared" si="43"/>
        <v>0</v>
      </c>
      <c r="I133" s="27">
        <f t="shared" si="40"/>
        <v>0</v>
      </c>
      <c r="J133" s="28">
        <f t="shared" si="41"/>
        <v>8.333333333333337E-2</v>
      </c>
      <c r="K133" s="111">
        <f t="shared" si="42"/>
        <v>2</v>
      </c>
    </row>
    <row r="134" spans="1:11" ht="21" customHeight="1" x14ac:dyDescent="0.2">
      <c r="A134" s="110"/>
      <c r="B134" s="67">
        <v>0.52083333333333337</v>
      </c>
      <c r="C134" s="67">
        <v>0.54166666666666696</v>
      </c>
      <c r="D134" s="158" t="s">
        <v>27</v>
      </c>
      <c r="E134" s="159"/>
      <c r="F134" s="159"/>
      <c r="G134" s="68"/>
      <c r="H134" s="26">
        <f t="shared" si="43"/>
        <v>0</v>
      </c>
      <c r="I134" s="27">
        <f t="shared" si="40"/>
        <v>0</v>
      </c>
      <c r="J134" s="28">
        <f t="shared" si="41"/>
        <v>2.0833333333333592E-2</v>
      </c>
      <c r="K134" s="111">
        <f t="shared" si="42"/>
        <v>0</v>
      </c>
    </row>
    <row r="135" spans="1:11" ht="21" customHeight="1" x14ac:dyDescent="0.2">
      <c r="A135" s="110"/>
      <c r="B135" s="67">
        <v>0.54166666666666696</v>
      </c>
      <c r="C135" s="67">
        <v>0.58333333333333304</v>
      </c>
      <c r="D135" s="158"/>
      <c r="E135" s="159"/>
      <c r="F135" s="159"/>
      <c r="G135" s="68"/>
      <c r="H135" s="26">
        <f t="shared" si="43"/>
        <v>0</v>
      </c>
      <c r="I135" s="27">
        <f t="shared" si="40"/>
        <v>0</v>
      </c>
      <c r="J135" s="28">
        <f t="shared" si="41"/>
        <v>4.1666666666666075E-2</v>
      </c>
      <c r="K135" s="111">
        <f t="shared" si="42"/>
        <v>1</v>
      </c>
    </row>
    <row r="136" spans="1:11" ht="21" customHeight="1" x14ac:dyDescent="0.2">
      <c r="A136" s="110"/>
      <c r="B136" s="67">
        <v>0.58333333333333304</v>
      </c>
      <c r="C136" s="67">
        <v>0.625</v>
      </c>
      <c r="D136" s="158"/>
      <c r="E136" s="159"/>
      <c r="F136" s="159"/>
      <c r="G136" s="68"/>
      <c r="H136" s="26">
        <f t="shared" si="43"/>
        <v>0</v>
      </c>
      <c r="I136" s="27">
        <f t="shared" si="40"/>
        <v>0</v>
      </c>
      <c r="J136" s="28">
        <f t="shared" si="41"/>
        <v>4.1666666666666963E-2</v>
      </c>
      <c r="K136" s="111">
        <f t="shared" si="42"/>
        <v>1</v>
      </c>
    </row>
    <row r="137" spans="1:11" ht="21" customHeight="1" x14ac:dyDescent="0.2">
      <c r="A137" s="110"/>
      <c r="B137" s="67">
        <v>0.625</v>
      </c>
      <c r="C137" s="67">
        <v>0.63541666666666663</v>
      </c>
      <c r="D137" s="158" t="s">
        <v>26</v>
      </c>
      <c r="E137" s="159"/>
      <c r="F137" s="159"/>
      <c r="G137" s="68"/>
      <c r="H137" s="26">
        <f t="shared" si="43"/>
        <v>0</v>
      </c>
      <c r="I137" s="27">
        <f t="shared" si="40"/>
        <v>0</v>
      </c>
      <c r="J137" s="28">
        <f t="shared" si="41"/>
        <v>1.041666666666663E-2</v>
      </c>
      <c r="K137" s="111">
        <f t="shared" si="42"/>
        <v>0</v>
      </c>
    </row>
    <row r="138" spans="1:11" ht="21" customHeight="1" x14ac:dyDescent="0.2">
      <c r="A138" s="110"/>
      <c r="B138" s="67">
        <v>0.63541666666666663</v>
      </c>
      <c r="C138" s="67">
        <v>0.71875</v>
      </c>
      <c r="D138" s="158"/>
      <c r="E138" s="159"/>
      <c r="F138" s="159"/>
      <c r="G138" s="68"/>
      <c r="H138" s="26">
        <f t="shared" si="43"/>
        <v>0</v>
      </c>
      <c r="I138" s="27">
        <f t="shared" si="40"/>
        <v>0</v>
      </c>
      <c r="J138" s="28">
        <f t="shared" si="41"/>
        <v>8.333333333333337E-2</v>
      </c>
      <c r="K138" s="111">
        <f t="shared" si="42"/>
        <v>2</v>
      </c>
    </row>
    <row r="139" spans="1:11" ht="21" customHeight="1" x14ac:dyDescent="0.2">
      <c r="A139" s="112" t="s">
        <v>258</v>
      </c>
      <c r="B139" s="29"/>
      <c r="C139" s="30"/>
      <c r="D139" s="30"/>
      <c r="E139" s="96" t="s">
        <v>259</v>
      </c>
      <c r="F139" s="97" t="str">
        <f>IF(K139&lt;10,"PLEASE CHECK", "OK")</f>
        <v>OK</v>
      </c>
      <c r="G139" s="30"/>
      <c r="H139" s="78"/>
      <c r="I139" s="31">
        <f>SUM(I129:I138)</f>
        <v>0</v>
      </c>
      <c r="J139" s="79">
        <f>SUM(J129:J138)</f>
        <v>0.42708333333333398</v>
      </c>
      <c r="K139" s="113">
        <f t="shared" si="42"/>
        <v>10</v>
      </c>
    </row>
    <row r="140" spans="1:11" ht="21" customHeight="1" x14ac:dyDescent="0.2">
      <c r="A140" s="110" t="s">
        <v>260</v>
      </c>
      <c r="B140" s="67">
        <v>0.29166666666666669</v>
      </c>
      <c r="C140" s="67">
        <v>0.33333333333333331</v>
      </c>
      <c r="D140" s="158" t="s">
        <v>28</v>
      </c>
      <c r="E140" s="159"/>
      <c r="F140" s="159"/>
      <c r="G140" s="68"/>
      <c r="H140" s="26">
        <f t="shared" ref="H140:H149" si="44">IF(G140=5,500,IF(G140=4,600,IF(G140=3,700,IF(G140=2,800,IF(G140=1,900,IF(G140=0,0))))))</f>
        <v>0</v>
      </c>
      <c r="I140" s="27">
        <f t="shared" ref="I140:I149" si="45">SUM(K140*H140)</f>
        <v>0</v>
      </c>
      <c r="J140" s="28">
        <f t="shared" ref="J140:J149" si="46">SUM(C140-B140)</f>
        <v>4.166666666666663E-2</v>
      </c>
      <c r="K140" s="111">
        <f t="shared" si="42"/>
        <v>1</v>
      </c>
    </row>
    <row r="141" spans="1:11" ht="21" customHeight="1" x14ac:dyDescent="0.2">
      <c r="A141" s="110"/>
      <c r="B141" s="67">
        <v>0.33333333333333298</v>
      </c>
      <c r="C141" s="67">
        <v>0.375</v>
      </c>
      <c r="D141" s="158"/>
      <c r="E141" s="159"/>
      <c r="F141" s="159"/>
      <c r="G141" s="68"/>
      <c r="H141" s="26">
        <f t="shared" si="44"/>
        <v>0</v>
      </c>
      <c r="I141" s="27">
        <f t="shared" si="45"/>
        <v>0</v>
      </c>
      <c r="J141" s="28">
        <f t="shared" si="46"/>
        <v>4.1666666666667018E-2</v>
      </c>
      <c r="K141" s="111">
        <f t="shared" si="42"/>
        <v>1</v>
      </c>
    </row>
    <row r="142" spans="1:11" ht="21" customHeight="1" x14ac:dyDescent="0.2">
      <c r="A142" s="110"/>
      <c r="B142" s="67">
        <v>0.375</v>
      </c>
      <c r="C142" s="67">
        <v>0.41666666666666702</v>
      </c>
      <c r="D142" s="158"/>
      <c r="E142" s="159"/>
      <c r="F142" s="159"/>
      <c r="G142" s="68"/>
      <c r="H142" s="26">
        <f t="shared" si="44"/>
        <v>0</v>
      </c>
      <c r="I142" s="27">
        <f t="shared" si="45"/>
        <v>0</v>
      </c>
      <c r="J142" s="28">
        <f t="shared" si="46"/>
        <v>4.1666666666667018E-2</v>
      </c>
      <c r="K142" s="111">
        <f t="shared" si="42"/>
        <v>1</v>
      </c>
    </row>
    <row r="143" spans="1:11" ht="21" customHeight="1" x14ac:dyDescent="0.2">
      <c r="A143" s="110"/>
      <c r="B143" s="67">
        <v>0.42708333333333331</v>
      </c>
      <c r="C143" s="67">
        <v>0.4375</v>
      </c>
      <c r="D143" s="158" t="s">
        <v>26</v>
      </c>
      <c r="E143" s="159"/>
      <c r="F143" s="159"/>
      <c r="G143" s="69"/>
      <c r="H143" s="26">
        <f t="shared" si="44"/>
        <v>0</v>
      </c>
      <c r="I143" s="27">
        <f t="shared" si="45"/>
        <v>0</v>
      </c>
      <c r="J143" s="28">
        <f t="shared" si="46"/>
        <v>1.0416666666666685E-2</v>
      </c>
      <c r="K143" s="111">
        <f t="shared" si="42"/>
        <v>0</v>
      </c>
    </row>
    <row r="144" spans="1:11" ht="21" customHeight="1" x14ac:dyDescent="0.2">
      <c r="A144" s="110"/>
      <c r="B144" s="67">
        <v>0.4375</v>
      </c>
      <c r="C144" s="67">
        <v>0.52083333333333337</v>
      </c>
      <c r="D144" s="158"/>
      <c r="E144" s="159"/>
      <c r="F144" s="159"/>
      <c r="G144" s="68"/>
      <c r="H144" s="26">
        <f t="shared" si="44"/>
        <v>0</v>
      </c>
      <c r="I144" s="27">
        <f t="shared" si="45"/>
        <v>0</v>
      </c>
      <c r="J144" s="28">
        <f t="shared" si="46"/>
        <v>8.333333333333337E-2</v>
      </c>
      <c r="K144" s="111">
        <f t="shared" si="42"/>
        <v>2</v>
      </c>
    </row>
    <row r="145" spans="1:11" ht="21" customHeight="1" x14ac:dyDescent="0.2">
      <c r="A145" s="110"/>
      <c r="B145" s="67">
        <v>0.52083333333333337</v>
      </c>
      <c r="C145" s="67">
        <v>0.54166666666666696</v>
      </c>
      <c r="D145" s="158" t="s">
        <v>27</v>
      </c>
      <c r="E145" s="159"/>
      <c r="F145" s="159"/>
      <c r="G145" s="68"/>
      <c r="H145" s="26">
        <f t="shared" si="44"/>
        <v>0</v>
      </c>
      <c r="I145" s="27">
        <f t="shared" si="45"/>
        <v>0</v>
      </c>
      <c r="J145" s="28">
        <f t="shared" si="46"/>
        <v>2.0833333333333592E-2</v>
      </c>
      <c r="K145" s="111">
        <f t="shared" si="42"/>
        <v>0</v>
      </c>
    </row>
    <row r="146" spans="1:11" ht="21" customHeight="1" x14ac:dyDescent="0.2">
      <c r="A146" s="110"/>
      <c r="B146" s="67">
        <v>0.54166666666666696</v>
      </c>
      <c r="C146" s="67">
        <v>0.58333333333333304</v>
      </c>
      <c r="D146" s="158"/>
      <c r="E146" s="159"/>
      <c r="F146" s="159"/>
      <c r="G146" s="68"/>
      <c r="H146" s="26">
        <f t="shared" si="44"/>
        <v>0</v>
      </c>
      <c r="I146" s="27">
        <f t="shared" si="45"/>
        <v>0</v>
      </c>
      <c r="J146" s="28">
        <f t="shared" si="46"/>
        <v>4.1666666666666075E-2</v>
      </c>
      <c r="K146" s="111">
        <f t="shared" si="42"/>
        <v>1</v>
      </c>
    </row>
    <row r="147" spans="1:11" ht="21" customHeight="1" x14ac:dyDescent="0.2">
      <c r="A147" s="110"/>
      <c r="B147" s="67">
        <v>0.58333333333333304</v>
      </c>
      <c r="C147" s="67">
        <v>0.625</v>
      </c>
      <c r="D147" s="158"/>
      <c r="E147" s="159"/>
      <c r="F147" s="159"/>
      <c r="G147" s="68"/>
      <c r="H147" s="26">
        <f t="shared" si="44"/>
        <v>0</v>
      </c>
      <c r="I147" s="27">
        <f t="shared" si="45"/>
        <v>0</v>
      </c>
      <c r="J147" s="28">
        <f t="shared" si="46"/>
        <v>4.1666666666666963E-2</v>
      </c>
      <c r="K147" s="111">
        <f t="shared" si="42"/>
        <v>1</v>
      </c>
    </row>
    <row r="148" spans="1:11" ht="21" customHeight="1" x14ac:dyDescent="0.2">
      <c r="A148" s="110"/>
      <c r="B148" s="67">
        <v>0.625</v>
      </c>
      <c r="C148" s="67">
        <v>0.63541666666666663</v>
      </c>
      <c r="D148" s="158" t="s">
        <v>26</v>
      </c>
      <c r="E148" s="159"/>
      <c r="F148" s="159"/>
      <c r="G148" s="68"/>
      <c r="H148" s="26">
        <f t="shared" si="44"/>
        <v>0</v>
      </c>
      <c r="I148" s="27">
        <f t="shared" si="45"/>
        <v>0</v>
      </c>
      <c r="J148" s="28">
        <f t="shared" si="46"/>
        <v>1.041666666666663E-2</v>
      </c>
      <c r="K148" s="111">
        <f t="shared" si="42"/>
        <v>0</v>
      </c>
    </row>
    <row r="149" spans="1:11" ht="21" customHeight="1" x14ac:dyDescent="0.2">
      <c r="A149" s="110"/>
      <c r="B149" s="67">
        <v>0.63541666666666663</v>
      </c>
      <c r="C149" s="67">
        <v>0.71875</v>
      </c>
      <c r="D149" s="158"/>
      <c r="E149" s="159"/>
      <c r="F149" s="159"/>
      <c r="G149" s="68"/>
      <c r="H149" s="26">
        <f t="shared" si="44"/>
        <v>0</v>
      </c>
      <c r="I149" s="27">
        <f t="shared" si="45"/>
        <v>0</v>
      </c>
      <c r="J149" s="28">
        <f t="shared" si="46"/>
        <v>8.333333333333337E-2</v>
      </c>
      <c r="K149" s="111">
        <f t="shared" si="42"/>
        <v>2</v>
      </c>
    </row>
    <row r="150" spans="1:11" ht="21" customHeight="1" thickBot="1" x14ac:dyDescent="0.25">
      <c r="A150" s="112" t="s">
        <v>261</v>
      </c>
      <c r="B150" s="29"/>
      <c r="C150" s="30"/>
      <c r="D150" s="30"/>
      <c r="E150" s="96" t="s">
        <v>262</v>
      </c>
      <c r="F150" s="97" t="str">
        <f>IF(K150&lt;10,"PLEASE CHECK","OK")</f>
        <v>OK</v>
      </c>
      <c r="G150" s="30"/>
      <c r="H150" s="30"/>
      <c r="I150" s="31">
        <f>SUM(I140:I149)</f>
        <v>0</v>
      </c>
      <c r="J150" s="53">
        <f t="shared" ref="J150" si="47">SUM(J140:J149)</f>
        <v>0.41666666666666735</v>
      </c>
      <c r="K150" s="114">
        <f t="shared" si="42"/>
        <v>10</v>
      </c>
    </row>
    <row r="151" spans="1:11" s="1" customFormat="1" ht="15" x14ac:dyDescent="0.25">
      <c r="A151" s="351" t="s">
        <v>34</v>
      </c>
      <c r="B151" s="352"/>
      <c r="C151" s="353"/>
      <c r="D151" s="357">
        <f>'Training Proposal'!$B$32</f>
        <v>0</v>
      </c>
      <c r="E151" s="358"/>
      <c r="F151" s="358"/>
      <c r="G151" s="358"/>
      <c r="H151" s="358"/>
      <c r="I151" s="358"/>
      <c r="J151" s="358"/>
      <c r="K151" s="359"/>
    </row>
    <row r="152" spans="1:11" s="1" customFormat="1" ht="15.75" thickBot="1" x14ac:dyDescent="0.3">
      <c r="A152" s="354" t="s">
        <v>35</v>
      </c>
      <c r="B152" s="355"/>
      <c r="C152" s="356"/>
      <c r="D152" s="360">
        <f>'Training Proposal'!$B$33</f>
        <v>0</v>
      </c>
      <c r="E152" s="361"/>
      <c r="F152" s="361"/>
      <c r="G152" s="361"/>
      <c r="H152" s="361"/>
      <c r="I152" s="361"/>
      <c r="J152" s="361"/>
      <c r="K152" s="362"/>
    </row>
    <row r="153" spans="1:11" s="16" customFormat="1" ht="29.25" thickBot="1" x14ac:dyDescent="0.25">
      <c r="A153" s="85" t="s">
        <v>17</v>
      </c>
      <c r="B153" s="86" t="s">
        <v>15</v>
      </c>
      <c r="C153" s="86" t="s">
        <v>16</v>
      </c>
      <c r="D153" s="86" t="s">
        <v>24</v>
      </c>
      <c r="E153" s="86" t="s">
        <v>19</v>
      </c>
      <c r="F153" s="86" t="s">
        <v>20</v>
      </c>
      <c r="G153" s="86" t="s">
        <v>21</v>
      </c>
      <c r="H153" s="87" t="s">
        <v>23</v>
      </c>
      <c r="I153" s="87" t="s">
        <v>22</v>
      </c>
      <c r="J153" s="88" t="s">
        <v>18</v>
      </c>
      <c r="K153" s="89" t="s">
        <v>25</v>
      </c>
    </row>
    <row r="154" spans="1:11" ht="19.5" customHeight="1" x14ac:dyDescent="0.2">
      <c r="A154" s="108" t="s">
        <v>263</v>
      </c>
      <c r="B154" s="80">
        <v>0.29166666666666669</v>
      </c>
      <c r="C154" s="80">
        <v>0.33333333333333331</v>
      </c>
      <c r="D154" s="156" t="s">
        <v>28</v>
      </c>
      <c r="E154" s="157"/>
      <c r="F154" s="157"/>
      <c r="G154" s="81"/>
      <c r="H154" s="82">
        <f>IF(G154=5,500,IF(G154=4,600,IF(G154=3,700,IF(G154=2,800,IF(G154=1,900,IF(G154=0,0))))))</f>
        <v>0</v>
      </c>
      <c r="I154" s="83">
        <f t="shared" ref="I154:I163" si="48">SUM(K154*H154)</f>
        <v>0</v>
      </c>
      <c r="J154" s="84">
        <f t="shared" ref="J154:J163" si="49">SUM(C154-B154)</f>
        <v>4.166666666666663E-2</v>
      </c>
      <c r="K154" s="109">
        <f t="shared" ref="K154:K175" si="50">HOUR(J154)</f>
        <v>1</v>
      </c>
    </row>
    <row r="155" spans="1:11" ht="19.5" customHeight="1" x14ac:dyDescent="0.2">
      <c r="A155" s="110"/>
      <c r="B155" s="67">
        <v>0.33333333333333298</v>
      </c>
      <c r="C155" s="67">
        <v>0.375</v>
      </c>
      <c r="D155" s="158" t="s">
        <v>230</v>
      </c>
      <c r="E155" s="159"/>
      <c r="F155" s="159"/>
      <c r="G155" s="68"/>
      <c r="H155" s="26">
        <f>IF(G155=5,500,IF(G155=4,600,IF(G155=3,700,IF(G155=2,800,IF(G155=1,900,IF(G155=0,0))))))</f>
        <v>0</v>
      </c>
      <c r="I155" s="27">
        <f t="shared" si="48"/>
        <v>0</v>
      </c>
      <c r="J155" s="28">
        <f t="shared" si="49"/>
        <v>4.1666666666667018E-2</v>
      </c>
      <c r="K155" s="111">
        <f t="shared" si="50"/>
        <v>1</v>
      </c>
    </row>
    <row r="156" spans="1:11" ht="19.5" customHeight="1" x14ac:dyDescent="0.2">
      <c r="A156" s="110"/>
      <c r="B156" s="67">
        <v>0.375</v>
      </c>
      <c r="C156" s="67">
        <v>0.41666666666666702</v>
      </c>
      <c r="D156" s="158"/>
      <c r="E156" s="159"/>
      <c r="F156" s="159"/>
      <c r="G156" s="68"/>
      <c r="H156" s="26">
        <f t="shared" ref="H156:H163" si="51">IF(G156=5,500,IF(G156=4,600,IF(G156=3,700,IF(G156=2,800,IF(G156=1,900,IF(G156=0,0))))))</f>
        <v>0</v>
      </c>
      <c r="I156" s="27">
        <f t="shared" si="48"/>
        <v>0</v>
      </c>
      <c r="J156" s="28">
        <f t="shared" si="49"/>
        <v>4.1666666666667018E-2</v>
      </c>
      <c r="K156" s="111">
        <f t="shared" si="50"/>
        <v>1</v>
      </c>
    </row>
    <row r="157" spans="1:11" ht="19.5" customHeight="1" x14ac:dyDescent="0.2">
      <c r="A157" s="110"/>
      <c r="B157" s="67">
        <v>0.41666666666666669</v>
      </c>
      <c r="C157" s="67">
        <v>0.4375</v>
      </c>
      <c r="D157" s="158" t="s">
        <v>26</v>
      </c>
      <c r="E157" s="159"/>
      <c r="F157" s="159"/>
      <c r="G157" s="69"/>
      <c r="H157" s="26">
        <f t="shared" si="51"/>
        <v>0</v>
      </c>
      <c r="I157" s="27">
        <f t="shared" si="48"/>
        <v>0</v>
      </c>
      <c r="J157" s="28">
        <f t="shared" si="49"/>
        <v>2.0833333333333315E-2</v>
      </c>
      <c r="K157" s="111">
        <f t="shared" si="50"/>
        <v>0</v>
      </c>
    </row>
    <row r="158" spans="1:11" ht="19.5" customHeight="1" x14ac:dyDescent="0.2">
      <c r="A158" s="110"/>
      <c r="B158" s="67">
        <v>0.4375</v>
      </c>
      <c r="C158" s="67">
        <v>0.52083333333333337</v>
      </c>
      <c r="D158" s="158"/>
      <c r="E158" s="159"/>
      <c r="F158" s="159"/>
      <c r="G158" s="68"/>
      <c r="H158" s="26">
        <f t="shared" si="51"/>
        <v>0</v>
      </c>
      <c r="I158" s="27">
        <f t="shared" si="48"/>
        <v>0</v>
      </c>
      <c r="J158" s="28">
        <f t="shared" si="49"/>
        <v>8.333333333333337E-2</v>
      </c>
      <c r="K158" s="111">
        <f t="shared" si="50"/>
        <v>2</v>
      </c>
    </row>
    <row r="159" spans="1:11" ht="19.5" customHeight="1" x14ac:dyDescent="0.2">
      <c r="A159" s="110"/>
      <c r="B159" s="67">
        <v>0.52083333333333337</v>
      </c>
      <c r="C159" s="67">
        <v>0.54166666666666696</v>
      </c>
      <c r="D159" s="158" t="s">
        <v>27</v>
      </c>
      <c r="E159" s="159"/>
      <c r="F159" s="159"/>
      <c r="G159" s="68"/>
      <c r="H159" s="26">
        <f t="shared" si="51"/>
        <v>0</v>
      </c>
      <c r="I159" s="27">
        <f t="shared" si="48"/>
        <v>0</v>
      </c>
      <c r="J159" s="28">
        <f t="shared" si="49"/>
        <v>2.0833333333333592E-2</v>
      </c>
      <c r="K159" s="111">
        <f t="shared" si="50"/>
        <v>0</v>
      </c>
    </row>
    <row r="160" spans="1:11" ht="19.5" customHeight="1" x14ac:dyDescent="0.2">
      <c r="A160" s="110"/>
      <c r="B160" s="67">
        <v>0.54166666666666696</v>
      </c>
      <c r="C160" s="67">
        <v>0.58333333333333304</v>
      </c>
      <c r="D160" s="158"/>
      <c r="E160" s="159"/>
      <c r="F160" s="159"/>
      <c r="G160" s="68"/>
      <c r="H160" s="26">
        <f t="shared" si="51"/>
        <v>0</v>
      </c>
      <c r="I160" s="27">
        <f t="shared" si="48"/>
        <v>0</v>
      </c>
      <c r="J160" s="28">
        <f t="shared" si="49"/>
        <v>4.1666666666666075E-2</v>
      </c>
      <c r="K160" s="111">
        <f t="shared" si="50"/>
        <v>1</v>
      </c>
    </row>
    <row r="161" spans="1:11" ht="19.5" customHeight="1" x14ac:dyDescent="0.2">
      <c r="A161" s="110"/>
      <c r="B161" s="67">
        <v>0.58333333333333304</v>
      </c>
      <c r="C161" s="67">
        <v>0.625</v>
      </c>
      <c r="D161" s="158"/>
      <c r="E161" s="159"/>
      <c r="F161" s="159"/>
      <c r="G161" s="68"/>
      <c r="H161" s="26">
        <f t="shared" si="51"/>
        <v>0</v>
      </c>
      <c r="I161" s="27">
        <f t="shared" si="48"/>
        <v>0</v>
      </c>
      <c r="J161" s="28">
        <f t="shared" si="49"/>
        <v>4.1666666666666963E-2</v>
      </c>
      <c r="K161" s="111">
        <f t="shared" si="50"/>
        <v>1</v>
      </c>
    </row>
    <row r="162" spans="1:11" ht="19.5" customHeight="1" x14ac:dyDescent="0.2">
      <c r="A162" s="110"/>
      <c r="B162" s="67">
        <v>0.625</v>
      </c>
      <c r="C162" s="67">
        <v>0.63541666666666663</v>
      </c>
      <c r="D162" s="158" t="s">
        <v>26</v>
      </c>
      <c r="E162" s="159"/>
      <c r="F162" s="159"/>
      <c r="G162" s="68"/>
      <c r="H162" s="26">
        <f t="shared" si="51"/>
        <v>0</v>
      </c>
      <c r="I162" s="27">
        <f t="shared" si="48"/>
        <v>0</v>
      </c>
      <c r="J162" s="28">
        <f t="shared" si="49"/>
        <v>1.041666666666663E-2</v>
      </c>
      <c r="K162" s="111">
        <f t="shared" si="50"/>
        <v>0</v>
      </c>
    </row>
    <row r="163" spans="1:11" ht="19.5" customHeight="1" x14ac:dyDescent="0.2">
      <c r="A163" s="110"/>
      <c r="B163" s="67">
        <v>0.63541666666666663</v>
      </c>
      <c r="C163" s="67">
        <v>0.71875</v>
      </c>
      <c r="D163" s="158"/>
      <c r="E163" s="159"/>
      <c r="F163" s="159"/>
      <c r="G163" s="68"/>
      <c r="H163" s="26">
        <f t="shared" si="51"/>
        <v>0</v>
      </c>
      <c r="I163" s="27">
        <f t="shared" si="48"/>
        <v>0</v>
      </c>
      <c r="J163" s="28">
        <f t="shared" si="49"/>
        <v>8.333333333333337E-2</v>
      </c>
      <c r="K163" s="111">
        <f t="shared" si="50"/>
        <v>2</v>
      </c>
    </row>
    <row r="164" spans="1:11" ht="19.5" customHeight="1" x14ac:dyDescent="0.2">
      <c r="A164" s="112" t="s">
        <v>264</v>
      </c>
      <c r="B164" s="29"/>
      <c r="C164" s="30"/>
      <c r="D164" s="30"/>
      <c r="E164" s="96" t="s">
        <v>265</v>
      </c>
      <c r="F164" s="97" t="str">
        <f>IF(K164&lt;10,"PLEASE CHECK", "OK")</f>
        <v>OK</v>
      </c>
      <c r="G164" s="30"/>
      <c r="H164" s="78"/>
      <c r="I164" s="31">
        <f>SUM(I154:I163)</f>
        <v>0</v>
      </c>
      <c r="J164" s="79">
        <f>SUM(J154:J163)</f>
        <v>0.42708333333333398</v>
      </c>
      <c r="K164" s="113">
        <f t="shared" si="50"/>
        <v>10</v>
      </c>
    </row>
    <row r="165" spans="1:11" ht="19.5" customHeight="1" x14ac:dyDescent="0.2">
      <c r="A165" s="110" t="s">
        <v>234</v>
      </c>
      <c r="B165" s="67">
        <v>0.29166666666666669</v>
      </c>
      <c r="C165" s="67">
        <v>0.33333333333333331</v>
      </c>
      <c r="D165" s="158" t="s">
        <v>28</v>
      </c>
      <c r="E165" s="159"/>
      <c r="F165" s="159"/>
      <c r="G165" s="68"/>
      <c r="H165" s="26">
        <f t="shared" ref="H165:H174" si="52">IF(G165=5,500,IF(G165=4,600,IF(G165=3,700,IF(G165=2,800,IF(G165=1,900,IF(G165=0,0))))))</f>
        <v>0</v>
      </c>
      <c r="I165" s="27">
        <f t="shared" ref="I165:I174" si="53">SUM(K165*H165)</f>
        <v>0</v>
      </c>
      <c r="J165" s="28">
        <f t="shared" ref="J165:J174" si="54">SUM(C165-B165)</f>
        <v>4.166666666666663E-2</v>
      </c>
      <c r="K165" s="111">
        <f t="shared" si="50"/>
        <v>1</v>
      </c>
    </row>
    <row r="166" spans="1:11" ht="19.5" customHeight="1" x14ac:dyDescent="0.2">
      <c r="A166" s="110"/>
      <c r="B166" s="67">
        <v>0.33333333333333298</v>
      </c>
      <c r="C166" s="67">
        <v>0.375</v>
      </c>
      <c r="D166" s="158"/>
      <c r="E166" s="159"/>
      <c r="F166" s="159"/>
      <c r="G166" s="68"/>
      <c r="H166" s="26">
        <f t="shared" si="52"/>
        <v>0</v>
      </c>
      <c r="I166" s="27">
        <f t="shared" si="53"/>
        <v>0</v>
      </c>
      <c r="J166" s="28">
        <f t="shared" si="54"/>
        <v>4.1666666666667018E-2</v>
      </c>
      <c r="K166" s="111">
        <f t="shared" si="50"/>
        <v>1</v>
      </c>
    </row>
    <row r="167" spans="1:11" ht="19.5" customHeight="1" x14ac:dyDescent="0.2">
      <c r="A167" s="110"/>
      <c r="B167" s="67">
        <v>0.375</v>
      </c>
      <c r="C167" s="67">
        <v>0.41666666666666702</v>
      </c>
      <c r="D167" s="158"/>
      <c r="E167" s="159"/>
      <c r="F167" s="159"/>
      <c r="G167" s="68"/>
      <c r="H167" s="26">
        <f t="shared" si="52"/>
        <v>0</v>
      </c>
      <c r="I167" s="27">
        <f t="shared" si="53"/>
        <v>0</v>
      </c>
      <c r="J167" s="28">
        <f t="shared" si="54"/>
        <v>4.1666666666667018E-2</v>
      </c>
      <c r="K167" s="111">
        <f t="shared" si="50"/>
        <v>1</v>
      </c>
    </row>
    <row r="168" spans="1:11" ht="19.5" customHeight="1" x14ac:dyDescent="0.2">
      <c r="A168" s="110"/>
      <c r="B168" s="67">
        <v>0.42708333333333331</v>
      </c>
      <c r="C168" s="67">
        <v>0.4375</v>
      </c>
      <c r="D168" s="158" t="s">
        <v>26</v>
      </c>
      <c r="E168" s="159"/>
      <c r="F168" s="159"/>
      <c r="G168" s="69"/>
      <c r="H168" s="26">
        <f t="shared" si="52"/>
        <v>0</v>
      </c>
      <c r="I168" s="27">
        <f t="shared" si="53"/>
        <v>0</v>
      </c>
      <c r="J168" s="28">
        <f t="shared" si="54"/>
        <v>1.0416666666666685E-2</v>
      </c>
      <c r="K168" s="111">
        <f t="shared" si="50"/>
        <v>0</v>
      </c>
    </row>
    <row r="169" spans="1:11" ht="19.5" customHeight="1" x14ac:dyDescent="0.2">
      <c r="A169" s="110"/>
      <c r="B169" s="67">
        <v>0.4375</v>
      </c>
      <c r="C169" s="67">
        <v>0.52083333333333337</v>
      </c>
      <c r="D169" s="158"/>
      <c r="E169" s="159"/>
      <c r="F169" s="159"/>
      <c r="G169" s="68"/>
      <c r="H169" s="26">
        <f t="shared" si="52"/>
        <v>0</v>
      </c>
      <c r="I169" s="27">
        <f t="shared" si="53"/>
        <v>0</v>
      </c>
      <c r="J169" s="28">
        <f t="shared" si="54"/>
        <v>8.333333333333337E-2</v>
      </c>
      <c r="K169" s="111">
        <f t="shared" si="50"/>
        <v>2</v>
      </c>
    </row>
    <row r="170" spans="1:11" ht="19.5" customHeight="1" x14ac:dyDescent="0.2">
      <c r="A170" s="110"/>
      <c r="B170" s="67">
        <v>0.52083333333333337</v>
      </c>
      <c r="C170" s="67">
        <v>0.54166666666666696</v>
      </c>
      <c r="D170" s="158" t="s">
        <v>27</v>
      </c>
      <c r="E170" s="159"/>
      <c r="F170" s="159"/>
      <c r="G170" s="68"/>
      <c r="H170" s="26">
        <f t="shared" si="52"/>
        <v>0</v>
      </c>
      <c r="I170" s="27">
        <f t="shared" si="53"/>
        <v>0</v>
      </c>
      <c r="J170" s="28">
        <f t="shared" si="54"/>
        <v>2.0833333333333592E-2</v>
      </c>
      <c r="K170" s="111">
        <f t="shared" si="50"/>
        <v>0</v>
      </c>
    </row>
    <row r="171" spans="1:11" ht="19.5" customHeight="1" x14ac:dyDescent="0.2">
      <c r="A171" s="110"/>
      <c r="B171" s="67">
        <v>0.54166666666666696</v>
      </c>
      <c r="C171" s="67">
        <v>0.58333333333333304</v>
      </c>
      <c r="D171" s="158"/>
      <c r="E171" s="159"/>
      <c r="F171" s="159"/>
      <c r="G171" s="68"/>
      <c r="H171" s="26">
        <f t="shared" si="52"/>
        <v>0</v>
      </c>
      <c r="I171" s="27">
        <f t="shared" si="53"/>
        <v>0</v>
      </c>
      <c r="J171" s="28">
        <f t="shared" si="54"/>
        <v>4.1666666666666075E-2</v>
      </c>
      <c r="K171" s="111">
        <f t="shared" si="50"/>
        <v>1</v>
      </c>
    </row>
    <row r="172" spans="1:11" ht="19.5" customHeight="1" x14ac:dyDescent="0.2">
      <c r="A172" s="110"/>
      <c r="B172" s="67">
        <v>0.58333333333333304</v>
      </c>
      <c r="C172" s="67">
        <v>0.625</v>
      </c>
      <c r="D172" s="158"/>
      <c r="E172" s="159"/>
      <c r="F172" s="159"/>
      <c r="G172" s="68"/>
      <c r="H172" s="26">
        <f t="shared" si="52"/>
        <v>0</v>
      </c>
      <c r="I172" s="27">
        <f t="shared" si="53"/>
        <v>0</v>
      </c>
      <c r="J172" s="28">
        <f t="shared" si="54"/>
        <v>4.1666666666666963E-2</v>
      </c>
      <c r="K172" s="111">
        <f t="shared" si="50"/>
        <v>1</v>
      </c>
    </row>
    <row r="173" spans="1:11" ht="19.5" customHeight="1" x14ac:dyDescent="0.2">
      <c r="A173" s="110"/>
      <c r="B173" s="67">
        <v>0.625</v>
      </c>
      <c r="C173" s="67">
        <v>0.63541666666666663</v>
      </c>
      <c r="D173" s="158" t="s">
        <v>26</v>
      </c>
      <c r="E173" s="159"/>
      <c r="F173" s="159"/>
      <c r="G173" s="68"/>
      <c r="H173" s="26">
        <f t="shared" si="52"/>
        <v>0</v>
      </c>
      <c r="I173" s="27">
        <f t="shared" si="53"/>
        <v>0</v>
      </c>
      <c r="J173" s="28">
        <f t="shared" si="54"/>
        <v>1.041666666666663E-2</v>
      </c>
      <c r="K173" s="111">
        <f t="shared" si="50"/>
        <v>0</v>
      </c>
    </row>
    <row r="174" spans="1:11" ht="19.5" customHeight="1" x14ac:dyDescent="0.2">
      <c r="A174" s="110"/>
      <c r="B174" s="67">
        <v>0.63541666666666663</v>
      </c>
      <c r="C174" s="67">
        <v>0.71875</v>
      </c>
      <c r="D174" s="158"/>
      <c r="E174" s="159"/>
      <c r="F174" s="159"/>
      <c r="G174" s="68"/>
      <c r="H174" s="26">
        <f t="shared" si="52"/>
        <v>0</v>
      </c>
      <c r="I174" s="27">
        <f t="shared" si="53"/>
        <v>0</v>
      </c>
      <c r="J174" s="28">
        <f t="shared" si="54"/>
        <v>8.333333333333337E-2</v>
      </c>
      <c r="K174" s="111">
        <f t="shared" si="50"/>
        <v>2</v>
      </c>
    </row>
    <row r="175" spans="1:11" ht="19.5" customHeight="1" x14ac:dyDescent="0.2">
      <c r="A175" s="112" t="s">
        <v>267</v>
      </c>
      <c r="B175" s="29"/>
      <c r="C175" s="30"/>
      <c r="D175" s="30"/>
      <c r="E175" s="96" t="s">
        <v>266</v>
      </c>
      <c r="F175" s="97" t="str">
        <f>IF(K175&lt;10,"PLEASE CHECK","OK")</f>
        <v>OK</v>
      </c>
      <c r="G175" s="30"/>
      <c r="H175" s="30"/>
      <c r="I175" s="31">
        <f>SUM(I165:I174)</f>
        <v>0</v>
      </c>
      <c r="J175" s="53">
        <f t="shared" ref="J175" si="55">SUM(J165:J174)</f>
        <v>0.41666666666666735</v>
      </c>
      <c r="K175" s="114">
        <f t="shared" si="50"/>
        <v>10</v>
      </c>
    </row>
    <row r="176" spans="1:11" ht="24" customHeight="1" thickBot="1" x14ac:dyDescent="0.25">
      <c r="A176" s="236" t="s">
        <v>47</v>
      </c>
      <c r="B176" s="237"/>
      <c r="C176" s="238"/>
      <c r="D176" s="238"/>
      <c r="E176" s="238"/>
      <c r="F176" s="238"/>
      <c r="G176" s="238"/>
      <c r="H176" s="238"/>
      <c r="I176" s="239">
        <f>SUM(I14+I25+I39+I50+I64+I75+I89+I100+I114+I125+I139+I150+I164+I175)</f>
        <v>0</v>
      </c>
      <c r="J176" s="240"/>
      <c r="K176" s="241"/>
    </row>
  </sheetData>
  <sheetProtection algorithmName="SHA-512" hashValue="gLBeQepGx0VJGoPWSls4wo3BB3MBcqZ1Q2tVQnefTHWZPZ5+8uRg2qmG7BXArCfxn0I6Qn+qIooNqs4iQljyAQ==" saltValue="SHPpsrGhIx+w7nOderehLQ==" spinCount="100000" sheet="1" objects="1" scenarios="1" formatRows="0" insertRows="0" deleteRows="0"/>
  <mergeCells count="28">
    <mergeCell ref="A151:C151"/>
    <mergeCell ref="D151:K151"/>
    <mergeCell ref="A152:C152"/>
    <mergeCell ref="D152:K152"/>
    <mergeCell ref="A102:C102"/>
    <mergeCell ref="D102:K102"/>
    <mergeCell ref="A126:C126"/>
    <mergeCell ref="D126:K126"/>
    <mergeCell ref="A127:C127"/>
    <mergeCell ref="D127:K127"/>
    <mergeCell ref="A76:C76"/>
    <mergeCell ref="D76:K76"/>
    <mergeCell ref="A77:C77"/>
    <mergeCell ref="D77:K77"/>
    <mergeCell ref="A101:C101"/>
    <mergeCell ref="D101:K101"/>
    <mergeCell ref="A27:C27"/>
    <mergeCell ref="D27:K27"/>
    <mergeCell ref="A51:C51"/>
    <mergeCell ref="D51:K51"/>
    <mergeCell ref="A52:C52"/>
    <mergeCell ref="D52:K52"/>
    <mergeCell ref="A1:C1"/>
    <mergeCell ref="A2:C2"/>
    <mergeCell ref="D1:K1"/>
    <mergeCell ref="D2:K2"/>
    <mergeCell ref="A26:C26"/>
    <mergeCell ref="D26:K26"/>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F438"/>
  <sheetViews>
    <sheetView showGridLines="0" view="pageBreakPreview" zoomScaleNormal="75" zoomScaleSheetLayoutView="100" workbookViewId="0">
      <pane xSplit="1" ySplit="6" topLeftCell="B7" activePane="bottomRight" state="frozen"/>
      <selection pane="topRight" activeCell="B1" sqref="B1"/>
      <selection pane="bottomLeft" activeCell="A7" sqref="A7"/>
      <selection pane="bottomRight" activeCell="E57" sqref="A1:E57"/>
    </sheetView>
  </sheetViews>
  <sheetFormatPr defaultRowHeight="15" x14ac:dyDescent="0.25"/>
  <cols>
    <col min="1" max="1" width="48.42578125" style="1" customWidth="1"/>
    <col min="2" max="2" width="26.7109375" style="2" customWidth="1"/>
    <col min="3" max="3" width="16" style="2" customWidth="1"/>
    <col min="4" max="4" width="13.140625" style="2" customWidth="1"/>
    <col min="5" max="5" width="16.42578125" style="14" customWidth="1"/>
    <col min="6" max="6" width="14.42578125" style="1" bestFit="1" customWidth="1"/>
    <col min="7" max="16384" width="9.140625" style="1"/>
  </cols>
  <sheetData>
    <row r="1" spans="1:6" x14ac:dyDescent="0.25">
      <c r="A1" s="115" t="s">
        <v>34</v>
      </c>
      <c r="B1" s="363">
        <f>'Training Proposal'!B32:H32</f>
        <v>0</v>
      </c>
      <c r="C1" s="363"/>
      <c r="D1" s="363"/>
      <c r="E1" s="364"/>
    </row>
    <row r="2" spans="1:6" ht="15.75" thickBot="1" x14ac:dyDescent="0.3">
      <c r="A2" s="116" t="s">
        <v>35</v>
      </c>
      <c r="B2" s="365">
        <f>'Training Proposal'!B33:H33</f>
        <v>0</v>
      </c>
      <c r="C2" s="365"/>
      <c r="D2" s="365"/>
      <c r="E2" s="366"/>
    </row>
    <row r="3" spans="1:6" x14ac:dyDescent="0.25">
      <c r="A3" s="373" t="s">
        <v>6</v>
      </c>
      <c r="B3" s="370" t="s">
        <v>9</v>
      </c>
      <c r="C3" s="371"/>
      <c r="D3" s="371"/>
      <c r="E3" s="372"/>
    </row>
    <row r="4" spans="1:6" s="3" customFormat="1" ht="15" customHeight="1" x14ac:dyDescent="0.2">
      <c r="A4" s="374"/>
      <c r="B4" s="376" t="s">
        <v>45</v>
      </c>
      <c r="C4" s="376" t="s">
        <v>7</v>
      </c>
      <c r="D4" s="379" t="s">
        <v>4</v>
      </c>
      <c r="E4" s="367" t="s">
        <v>8</v>
      </c>
    </row>
    <row r="5" spans="1:6" s="3" customFormat="1" ht="14.25" customHeight="1" x14ac:dyDescent="0.2">
      <c r="A5" s="374"/>
      <c r="B5" s="377"/>
      <c r="C5" s="377"/>
      <c r="D5" s="377"/>
      <c r="E5" s="368"/>
    </row>
    <row r="6" spans="1:6" s="3" customFormat="1" ht="9.75" customHeight="1" thickBot="1" x14ac:dyDescent="0.25">
      <c r="A6" s="375"/>
      <c r="B6" s="378"/>
      <c r="C6" s="378"/>
      <c r="D6" s="378"/>
      <c r="E6" s="369"/>
    </row>
    <row r="7" spans="1:6" s="3" customFormat="1" ht="17.25" customHeight="1" x14ac:dyDescent="0.2">
      <c r="A7" s="70" t="s">
        <v>11</v>
      </c>
      <c r="B7" s="71"/>
      <c r="C7" s="71"/>
      <c r="D7" s="71"/>
      <c r="E7" s="25"/>
    </row>
    <row r="8" spans="1:6" s="3" customFormat="1" ht="17.25" customHeight="1" x14ac:dyDescent="0.2">
      <c r="A8" s="72" t="s">
        <v>12</v>
      </c>
      <c r="B8" s="71"/>
      <c r="C8" s="71"/>
      <c r="D8" s="71"/>
      <c r="E8" s="25">
        <f>E31</f>
        <v>0</v>
      </c>
    </row>
    <row r="9" spans="1:6" s="3" customFormat="1" ht="17.25" customHeight="1" x14ac:dyDescent="0.2">
      <c r="A9" s="72" t="s">
        <v>29</v>
      </c>
      <c r="B9" s="71"/>
      <c r="C9" s="71"/>
      <c r="D9" s="71"/>
      <c r="E9" s="25">
        <f>E41</f>
        <v>0</v>
      </c>
    </row>
    <row r="10" spans="1:6" s="3" customFormat="1" ht="17.25" customHeight="1" x14ac:dyDescent="0.2">
      <c r="A10" s="72" t="s">
        <v>30</v>
      </c>
      <c r="B10" s="71"/>
      <c r="C10" s="71"/>
      <c r="D10" s="71"/>
      <c r="E10" s="25">
        <f>E49</f>
        <v>0</v>
      </c>
    </row>
    <row r="11" spans="1:6" s="3" customFormat="1" ht="17.25" customHeight="1" x14ac:dyDescent="0.2">
      <c r="A11" s="72" t="s">
        <v>13</v>
      </c>
      <c r="B11" s="71"/>
      <c r="C11" s="71"/>
      <c r="D11" s="71"/>
      <c r="E11" s="25">
        <f>E55</f>
        <v>0</v>
      </c>
    </row>
    <row r="12" spans="1:6" s="3" customFormat="1" ht="17.25" customHeight="1" x14ac:dyDescent="0.25">
      <c r="A12" s="186" t="s">
        <v>130</v>
      </c>
      <c r="B12" s="188"/>
      <c r="C12" s="188"/>
      <c r="D12" s="188"/>
      <c r="E12" s="189">
        <f>SUM(E8:E11)</f>
        <v>0</v>
      </c>
    </row>
    <row r="13" spans="1:6" s="3" customFormat="1" ht="20.25" customHeight="1" x14ac:dyDescent="0.2">
      <c r="A13" s="187" t="s">
        <v>131</v>
      </c>
      <c r="B13" s="190" t="s">
        <v>95</v>
      </c>
      <c r="C13" s="190">
        <f>'Training Proposal'!F72</f>
        <v>0</v>
      </c>
      <c r="D13" s="216">
        <f>(E12)</f>
        <v>0</v>
      </c>
      <c r="E13" s="191">
        <f>(C13*D13)</f>
        <v>0</v>
      </c>
    </row>
    <row r="14" spans="1:6" x14ac:dyDescent="0.25">
      <c r="A14" s="245" t="s">
        <v>2</v>
      </c>
      <c r="B14" s="246"/>
      <c r="C14" s="247"/>
      <c r="D14" s="248"/>
      <c r="E14" s="249"/>
      <c r="F14" s="3"/>
    </row>
    <row r="15" spans="1:6" x14ac:dyDescent="0.25">
      <c r="A15" s="250" t="s">
        <v>38</v>
      </c>
      <c r="B15" s="251"/>
      <c r="C15" s="252"/>
      <c r="D15" s="253"/>
      <c r="E15" s="254"/>
    </row>
    <row r="16" spans="1:6" x14ac:dyDescent="0.25">
      <c r="A16" s="255" t="s">
        <v>96</v>
      </c>
      <c r="B16" s="256" t="s">
        <v>101</v>
      </c>
      <c r="C16" s="257"/>
      <c r="D16" s="258">
        <v>900</v>
      </c>
      <c r="E16" s="259">
        <f t="shared" ref="E16:E27" si="0">D16*C16</f>
        <v>0</v>
      </c>
      <c r="F16" s="6"/>
    </row>
    <row r="17" spans="1:6" x14ac:dyDescent="0.25">
      <c r="A17" s="255" t="s">
        <v>97</v>
      </c>
      <c r="B17" s="256" t="s">
        <v>101</v>
      </c>
      <c r="C17" s="257"/>
      <c r="D17" s="258">
        <v>800</v>
      </c>
      <c r="E17" s="259">
        <f t="shared" si="0"/>
        <v>0</v>
      </c>
      <c r="F17" s="6"/>
    </row>
    <row r="18" spans="1:6" x14ac:dyDescent="0.25">
      <c r="A18" s="255" t="s">
        <v>98</v>
      </c>
      <c r="B18" s="256" t="s">
        <v>101</v>
      </c>
      <c r="C18" s="257"/>
      <c r="D18" s="258">
        <v>700</v>
      </c>
      <c r="E18" s="259">
        <f t="shared" si="0"/>
        <v>0</v>
      </c>
      <c r="F18" s="6"/>
    </row>
    <row r="19" spans="1:6" x14ac:dyDescent="0.25">
      <c r="A19" s="255" t="s">
        <v>99</v>
      </c>
      <c r="B19" s="256" t="s">
        <v>101</v>
      </c>
      <c r="C19" s="257"/>
      <c r="D19" s="258">
        <v>600</v>
      </c>
      <c r="E19" s="259">
        <f t="shared" si="0"/>
        <v>0</v>
      </c>
      <c r="F19" s="6"/>
    </row>
    <row r="20" spans="1:6" x14ac:dyDescent="0.25">
      <c r="A20" s="255" t="s">
        <v>100</v>
      </c>
      <c r="B20" s="256" t="s">
        <v>101</v>
      </c>
      <c r="C20" s="257"/>
      <c r="D20" s="258">
        <v>500</v>
      </c>
      <c r="E20" s="259">
        <f t="shared" si="0"/>
        <v>0</v>
      </c>
      <c r="F20" s="6"/>
    </row>
    <row r="21" spans="1:6" x14ac:dyDescent="0.25">
      <c r="A21" s="260"/>
      <c r="B21" s="261"/>
      <c r="C21" s="275">
        <f>SUM(C16:C20)</f>
        <v>0</v>
      </c>
      <c r="D21" s="262"/>
      <c r="E21" s="263"/>
      <c r="F21" s="6"/>
    </row>
    <row r="22" spans="1:6" x14ac:dyDescent="0.25">
      <c r="A22" s="264" t="s">
        <v>197</v>
      </c>
      <c r="B22" s="265"/>
      <c r="C22" s="266"/>
      <c r="D22" s="267"/>
      <c r="E22" s="268"/>
      <c r="F22" s="6"/>
    </row>
    <row r="23" spans="1:6" x14ac:dyDescent="0.25">
      <c r="A23" s="255" t="s">
        <v>199</v>
      </c>
      <c r="B23" s="256" t="s">
        <v>101</v>
      </c>
      <c r="C23" s="269">
        <f>SUM('Training Proposal'!$D$72)</f>
        <v>0</v>
      </c>
      <c r="D23" s="258">
        <f>IF('Training Proposal'!$C$71="No",450,300)</f>
        <v>300</v>
      </c>
      <c r="E23" s="259">
        <f t="shared" si="0"/>
        <v>0</v>
      </c>
      <c r="F23" s="6"/>
    </row>
    <row r="24" spans="1:6" x14ac:dyDescent="0.25">
      <c r="A24" s="255" t="s">
        <v>39</v>
      </c>
      <c r="B24" s="256" t="s">
        <v>101</v>
      </c>
      <c r="C24" s="269">
        <f>SUM('Training Proposal'!$D$72)</f>
        <v>0</v>
      </c>
      <c r="D24" s="258">
        <f>IF('Training Proposal'!$C$71="No",350,250)</f>
        <v>250</v>
      </c>
      <c r="E24" s="259">
        <f t="shared" si="0"/>
        <v>0</v>
      </c>
      <c r="F24" s="6"/>
    </row>
    <row r="25" spans="1:6" x14ac:dyDescent="0.25">
      <c r="A25" s="255" t="s">
        <v>40</v>
      </c>
      <c r="B25" s="256" t="s">
        <v>101</v>
      </c>
      <c r="C25" s="269">
        <f>SUM('Training Proposal'!$D$72)</f>
        <v>0</v>
      </c>
      <c r="D25" s="258">
        <f>IF('Training Proposal'!$C$71="No",400,300)</f>
        <v>300</v>
      </c>
      <c r="E25" s="259">
        <f t="shared" si="0"/>
        <v>0</v>
      </c>
      <c r="F25" s="6"/>
    </row>
    <row r="26" spans="1:6" x14ac:dyDescent="0.25">
      <c r="A26" s="255" t="s">
        <v>41</v>
      </c>
      <c r="B26" s="256" t="s">
        <v>101</v>
      </c>
      <c r="C26" s="269">
        <f>SUM('Training Proposal'!$D$72)</f>
        <v>0</v>
      </c>
      <c r="D26" s="258">
        <f>IF('Training Proposal'!$C$71="No",400,300)</f>
        <v>300</v>
      </c>
      <c r="E26" s="259">
        <f t="shared" si="0"/>
        <v>0</v>
      </c>
      <c r="F26" s="6"/>
    </row>
    <row r="27" spans="1:6" x14ac:dyDescent="0.25">
      <c r="A27" s="255" t="s">
        <v>42</v>
      </c>
      <c r="B27" s="256" t="s">
        <v>101</v>
      </c>
      <c r="C27" s="269">
        <f>SUM('Training Proposal'!$D$72)</f>
        <v>0</v>
      </c>
      <c r="D27" s="258">
        <f>IF('Training Proposal'!$C$71="No",350,250)</f>
        <v>250</v>
      </c>
      <c r="E27" s="259">
        <f t="shared" si="0"/>
        <v>0</v>
      </c>
      <c r="F27" s="6"/>
    </row>
    <row r="28" spans="1:6" x14ac:dyDescent="0.25">
      <c r="A28" s="255"/>
      <c r="B28" s="270"/>
      <c r="C28" s="276">
        <f>SUM(C23:C27)</f>
        <v>0</v>
      </c>
      <c r="D28" s="253"/>
      <c r="E28" s="254">
        <f>C28*D28</f>
        <v>0</v>
      </c>
      <c r="F28" s="6"/>
    </row>
    <row r="29" spans="1:6" ht="15" customHeight="1" x14ac:dyDescent="0.25">
      <c r="A29" s="271" t="s">
        <v>5</v>
      </c>
      <c r="B29" s="272"/>
      <c r="C29" s="273"/>
      <c r="D29" s="273"/>
      <c r="E29" s="274">
        <f>SUM(E15:E28)</f>
        <v>0</v>
      </c>
      <c r="F29" s="6"/>
    </row>
    <row r="30" spans="1:6" ht="15" customHeight="1" x14ac:dyDescent="0.25">
      <c r="A30" s="17" t="s">
        <v>43</v>
      </c>
      <c r="B30" s="18"/>
      <c r="C30" s="19"/>
      <c r="D30" s="19"/>
      <c r="E30" s="120">
        <f>SUM('Agenda and Lecturers'!I176)</f>
        <v>0</v>
      </c>
      <c r="F30" s="6"/>
    </row>
    <row r="31" spans="1:6" x14ac:dyDescent="0.25">
      <c r="A31" s="12" t="s">
        <v>3</v>
      </c>
      <c r="B31" s="7"/>
      <c r="C31" s="8"/>
      <c r="D31" s="9"/>
      <c r="E31" s="121">
        <f>SUM(E29+E30)</f>
        <v>0</v>
      </c>
      <c r="F31" s="6"/>
    </row>
    <row r="32" spans="1:6" x14ac:dyDescent="0.25">
      <c r="A32" s="122" t="s">
        <v>31</v>
      </c>
      <c r="B32" s="23"/>
      <c r="C32" s="22"/>
      <c r="D32" s="22"/>
      <c r="E32" s="123"/>
    </row>
    <row r="33" spans="1:6" x14ac:dyDescent="0.25">
      <c r="A33" s="117" t="s">
        <v>33</v>
      </c>
      <c r="B33" s="24"/>
      <c r="C33" s="20"/>
      <c r="D33" s="21"/>
      <c r="E33" s="118"/>
      <c r="F33" s="5"/>
    </row>
    <row r="34" spans="1:6" x14ac:dyDescent="0.25">
      <c r="A34" s="140" t="s">
        <v>102</v>
      </c>
      <c r="B34" s="75"/>
      <c r="C34" s="74"/>
      <c r="D34" s="90">
        <v>650</v>
      </c>
      <c r="E34" s="119">
        <f t="shared" ref="E34:E35" si="1">C34*D34</f>
        <v>0</v>
      </c>
      <c r="F34" s="6"/>
    </row>
    <row r="35" spans="1:6" x14ac:dyDescent="0.25">
      <c r="A35" s="140" t="s">
        <v>103</v>
      </c>
      <c r="B35" s="75"/>
      <c r="C35" s="74"/>
      <c r="D35" s="90">
        <v>400</v>
      </c>
      <c r="E35" s="119">
        <f t="shared" si="1"/>
        <v>0</v>
      </c>
      <c r="F35" s="6"/>
    </row>
    <row r="36" spans="1:6" x14ac:dyDescent="0.25">
      <c r="A36" s="140" t="s">
        <v>104</v>
      </c>
      <c r="B36" s="75"/>
      <c r="C36" s="74"/>
      <c r="D36" s="90">
        <v>20</v>
      </c>
      <c r="E36" s="119">
        <f t="shared" ref="E36:E40" si="2">C36*D36</f>
        <v>0</v>
      </c>
      <c r="F36" s="6"/>
    </row>
    <row r="37" spans="1:6" x14ac:dyDescent="0.25">
      <c r="A37" s="140" t="s">
        <v>105</v>
      </c>
      <c r="B37" s="75"/>
      <c r="C37" s="74"/>
      <c r="D37" s="90">
        <v>5</v>
      </c>
      <c r="E37" s="119">
        <f t="shared" si="2"/>
        <v>0</v>
      </c>
      <c r="F37" s="6"/>
    </row>
    <row r="38" spans="1:6" x14ac:dyDescent="0.25">
      <c r="A38" s="140" t="s">
        <v>106</v>
      </c>
      <c r="B38" s="75"/>
      <c r="C38" s="74"/>
      <c r="D38" s="90">
        <v>25</v>
      </c>
      <c r="E38" s="119">
        <f t="shared" si="2"/>
        <v>0</v>
      </c>
      <c r="F38" s="6"/>
    </row>
    <row r="39" spans="1:6" x14ac:dyDescent="0.25">
      <c r="A39" s="140" t="s">
        <v>107</v>
      </c>
      <c r="B39" s="75"/>
      <c r="C39" s="74"/>
      <c r="D39" s="90">
        <v>85</v>
      </c>
      <c r="E39" s="119">
        <f t="shared" si="2"/>
        <v>0</v>
      </c>
      <c r="F39" s="6"/>
    </row>
    <row r="40" spans="1:6" x14ac:dyDescent="0.25">
      <c r="A40" s="73"/>
      <c r="B40" s="75"/>
      <c r="C40" s="74"/>
      <c r="D40" s="77"/>
      <c r="E40" s="119">
        <f t="shared" si="2"/>
        <v>0</v>
      </c>
      <c r="F40" s="6"/>
    </row>
    <row r="41" spans="1:6" x14ac:dyDescent="0.25">
      <c r="A41" s="12" t="s">
        <v>36</v>
      </c>
      <c r="B41" s="11"/>
      <c r="C41" s="11"/>
      <c r="D41" s="11"/>
      <c r="E41" s="121">
        <f>SUM(E33:E40)</f>
        <v>0</v>
      </c>
      <c r="F41" s="6"/>
    </row>
    <row r="42" spans="1:6" x14ac:dyDescent="0.25">
      <c r="A42" s="122" t="s">
        <v>32</v>
      </c>
      <c r="B42" s="23"/>
      <c r="C42" s="22"/>
      <c r="D42" s="22"/>
      <c r="E42" s="123"/>
    </row>
    <row r="43" spans="1:6" x14ac:dyDescent="0.25">
      <c r="A43" s="215" t="s">
        <v>109</v>
      </c>
      <c r="B43" s="24"/>
      <c r="C43" s="20"/>
      <c r="D43" s="21"/>
      <c r="E43" s="118"/>
      <c r="F43" s="5"/>
    </row>
    <row r="44" spans="1:6" x14ac:dyDescent="0.25">
      <c r="A44" s="73" t="s">
        <v>110</v>
      </c>
      <c r="B44" s="4" t="s">
        <v>94</v>
      </c>
      <c r="C44" s="52">
        <f>SUM('Training Proposal'!$E$67*'Training Proposal'!$D$72)+($C$21+$C$28+2)</f>
        <v>2</v>
      </c>
      <c r="D44" s="77"/>
      <c r="E44" s="119">
        <f t="shared" ref="E44:E48" si="3">C44*D44</f>
        <v>0</v>
      </c>
      <c r="F44" s="6"/>
    </row>
    <row r="45" spans="1:6" x14ac:dyDescent="0.25">
      <c r="A45" s="73" t="s">
        <v>111</v>
      </c>
      <c r="B45" s="4" t="s">
        <v>94</v>
      </c>
      <c r="C45" s="52">
        <f>SUM('Training Proposal'!$E$67*'Training Proposal'!$D$72)+($C$21+$C$28+2)</f>
        <v>2</v>
      </c>
      <c r="D45" s="77"/>
      <c r="E45" s="119">
        <f t="shared" si="3"/>
        <v>0</v>
      </c>
      <c r="F45" s="6"/>
    </row>
    <row r="46" spans="1:6" x14ac:dyDescent="0.25">
      <c r="A46" s="73" t="s">
        <v>27</v>
      </c>
      <c r="B46" s="4" t="s">
        <v>94</v>
      </c>
      <c r="C46" s="52">
        <f>SUM('Training Proposal'!$E$67*'Training Proposal'!$D$72)+($C$21+$C$28+2)</f>
        <v>2</v>
      </c>
      <c r="D46" s="77"/>
      <c r="E46" s="119">
        <f t="shared" ref="E46" si="4">C46*D46</f>
        <v>0</v>
      </c>
      <c r="F46" s="6"/>
    </row>
    <row r="47" spans="1:6" x14ac:dyDescent="0.25">
      <c r="A47" s="73" t="s">
        <v>112</v>
      </c>
      <c r="B47" s="4" t="s">
        <v>94</v>
      </c>
      <c r="C47" s="52">
        <f>SUM('Training Proposal'!$E$67*'Training Proposal'!$D$72)+($C$21+$C$28+2)</f>
        <v>2</v>
      </c>
      <c r="D47" s="77"/>
      <c r="E47" s="119">
        <f t="shared" si="3"/>
        <v>0</v>
      </c>
      <c r="F47" s="6"/>
    </row>
    <row r="48" spans="1:6" x14ac:dyDescent="0.25">
      <c r="A48" s="73"/>
      <c r="B48" s="4" t="s">
        <v>94</v>
      </c>
      <c r="C48" s="52">
        <f>SUM('Training Proposal'!$E$67*'Training Proposal'!$D$72)+($C$21+$C$28+2)</f>
        <v>2</v>
      </c>
      <c r="D48" s="77"/>
      <c r="E48" s="119">
        <f t="shared" si="3"/>
        <v>0</v>
      </c>
      <c r="F48" s="6"/>
    </row>
    <row r="49" spans="1:6" x14ac:dyDescent="0.25">
      <c r="A49" s="12" t="s">
        <v>37</v>
      </c>
      <c r="B49" s="92" t="s">
        <v>113</v>
      </c>
      <c r="C49" s="224" t="str">
        <f>IF(D49&lt;=500,"OK","PLEASE CHECK")</f>
        <v>OK</v>
      </c>
      <c r="D49" s="93">
        <f>SUM(D44:D48)</f>
        <v>0</v>
      </c>
      <c r="E49" s="121">
        <f>SUM(E43:E48)</f>
        <v>0</v>
      </c>
      <c r="F49" s="6"/>
    </row>
    <row r="50" spans="1:6" x14ac:dyDescent="0.25">
      <c r="A50" s="122" t="s">
        <v>1</v>
      </c>
      <c r="B50" s="23"/>
      <c r="C50" s="22"/>
      <c r="D50" s="22"/>
      <c r="E50" s="123"/>
    </row>
    <row r="51" spans="1:6" ht="30" x14ac:dyDescent="0.25">
      <c r="A51" s="124" t="s">
        <v>14</v>
      </c>
      <c r="B51" s="24"/>
      <c r="C51" s="20"/>
      <c r="D51" s="21"/>
      <c r="E51" s="118"/>
      <c r="F51" s="5"/>
    </row>
    <row r="52" spans="1:6" x14ac:dyDescent="0.25">
      <c r="A52" s="73"/>
      <c r="B52" s="75"/>
      <c r="C52" s="74"/>
      <c r="D52" s="76"/>
      <c r="E52" s="119">
        <f t="shared" ref="E52" si="5">C52*D52</f>
        <v>0</v>
      </c>
      <c r="F52" s="6"/>
    </row>
    <row r="53" spans="1:6" x14ac:dyDescent="0.25">
      <c r="A53" s="73"/>
      <c r="B53" s="75"/>
      <c r="C53" s="74"/>
      <c r="D53" s="76"/>
      <c r="E53" s="119">
        <f t="shared" ref="E53:E54" si="6">C53*D53</f>
        <v>0</v>
      </c>
      <c r="F53" s="6"/>
    </row>
    <row r="54" spans="1:6" x14ac:dyDescent="0.25">
      <c r="A54" s="73"/>
      <c r="B54" s="75"/>
      <c r="C54" s="74"/>
      <c r="D54" s="76"/>
      <c r="E54" s="119">
        <f t="shared" si="6"/>
        <v>0</v>
      </c>
      <c r="F54" s="6"/>
    </row>
    <row r="55" spans="1:6" x14ac:dyDescent="0.25">
      <c r="A55" s="12" t="s">
        <v>0</v>
      </c>
      <c r="B55" s="11"/>
      <c r="C55" s="11"/>
      <c r="D55" s="11"/>
      <c r="E55" s="125">
        <f>SUM(E51:E54)</f>
        <v>0</v>
      </c>
      <c r="F55" s="6"/>
    </row>
    <row r="56" spans="1:6" x14ac:dyDescent="0.25">
      <c r="A56" s="13" t="s">
        <v>10</v>
      </c>
      <c r="B56" s="10"/>
      <c r="C56" s="10"/>
      <c r="D56" s="10"/>
      <c r="E56" s="126">
        <f>E31+E41+E49+E55</f>
        <v>0</v>
      </c>
    </row>
    <row r="57" spans="1:6" ht="24.75" customHeight="1" x14ac:dyDescent="0.25">
      <c r="A57" s="242" t="s">
        <v>132</v>
      </c>
      <c r="B57" s="243"/>
      <c r="C57" s="243"/>
      <c r="D57" s="243"/>
      <c r="E57" s="244">
        <f>E56</f>
        <v>0</v>
      </c>
    </row>
    <row r="58" spans="1:6" s="3" customFormat="1" ht="15.75" thickBot="1" x14ac:dyDescent="0.3">
      <c r="A58" s="127"/>
      <c r="B58" s="128"/>
      <c r="C58" s="128"/>
      <c r="D58" s="128"/>
      <c r="E58" s="129"/>
      <c r="F58" s="1"/>
    </row>
    <row r="59" spans="1:6" x14ac:dyDescent="0.25">
      <c r="B59" s="1"/>
      <c r="C59" s="1"/>
      <c r="D59" s="1"/>
      <c r="E59" s="15"/>
      <c r="F59" s="3"/>
    </row>
    <row r="60" spans="1:6" x14ac:dyDescent="0.25">
      <c r="B60" s="1"/>
      <c r="C60" s="1"/>
      <c r="D60" s="1"/>
      <c r="E60" s="15"/>
    </row>
    <row r="61" spans="1:6" x14ac:dyDescent="0.25">
      <c r="B61" s="1"/>
      <c r="C61" s="1"/>
      <c r="D61" s="1"/>
      <c r="E61" s="15"/>
    </row>
    <row r="62" spans="1:6" x14ac:dyDescent="0.25">
      <c r="B62" s="1"/>
      <c r="C62" s="1"/>
      <c r="D62" s="1"/>
      <c r="E62" s="15"/>
    </row>
    <row r="63" spans="1:6" x14ac:dyDescent="0.25">
      <c r="B63" s="1"/>
      <c r="C63" s="1"/>
      <c r="D63" s="1"/>
      <c r="E63" s="15"/>
    </row>
    <row r="64" spans="1:6" x14ac:dyDescent="0.25">
      <c r="B64" s="1"/>
      <c r="C64" s="1"/>
      <c r="D64" s="1"/>
      <c r="E64" s="15"/>
    </row>
    <row r="65" spans="2:5" x14ac:dyDescent="0.25">
      <c r="B65" s="1"/>
      <c r="C65" s="1"/>
      <c r="D65" s="1"/>
      <c r="E65" s="15"/>
    </row>
    <row r="66" spans="2:5" x14ac:dyDescent="0.25">
      <c r="B66" s="1"/>
      <c r="C66" s="1"/>
      <c r="D66" s="1"/>
      <c r="E66" s="15"/>
    </row>
    <row r="67" spans="2:5" x14ac:dyDescent="0.25">
      <c r="B67" s="1"/>
      <c r="C67" s="1"/>
      <c r="D67" s="1"/>
      <c r="E67" s="15"/>
    </row>
    <row r="68" spans="2:5" x14ac:dyDescent="0.25">
      <c r="B68" s="1"/>
      <c r="C68" s="1"/>
      <c r="D68" s="1"/>
      <c r="E68" s="15"/>
    </row>
    <row r="69" spans="2:5" x14ac:dyDescent="0.25">
      <c r="B69" s="1"/>
      <c r="C69" s="1"/>
      <c r="D69" s="1"/>
      <c r="E69" s="15"/>
    </row>
    <row r="70" spans="2:5" x14ac:dyDescent="0.25">
      <c r="B70" s="1"/>
      <c r="C70" s="1"/>
      <c r="D70" s="1"/>
      <c r="E70" s="15"/>
    </row>
    <row r="71" spans="2:5" x14ac:dyDescent="0.25">
      <c r="B71" s="1"/>
      <c r="C71" s="1"/>
      <c r="D71" s="1"/>
      <c r="E71" s="15"/>
    </row>
    <row r="72" spans="2:5" x14ac:dyDescent="0.25">
      <c r="B72" s="1"/>
      <c r="C72" s="1"/>
      <c r="D72" s="1"/>
      <c r="E72" s="15"/>
    </row>
    <row r="73" spans="2:5" x14ac:dyDescent="0.25">
      <c r="B73" s="1"/>
      <c r="C73" s="1"/>
      <c r="D73" s="1"/>
      <c r="E73" s="15"/>
    </row>
    <row r="74" spans="2:5" x14ac:dyDescent="0.25">
      <c r="B74" s="1"/>
      <c r="C74" s="1"/>
      <c r="D74" s="1"/>
      <c r="E74" s="15"/>
    </row>
    <row r="75" spans="2:5" x14ac:dyDescent="0.25">
      <c r="B75" s="1"/>
      <c r="C75" s="1"/>
      <c r="D75" s="1"/>
      <c r="E75" s="15"/>
    </row>
    <row r="76" spans="2:5" x14ac:dyDescent="0.25">
      <c r="B76" s="1"/>
      <c r="C76" s="1"/>
      <c r="D76" s="1"/>
      <c r="E76" s="15"/>
    </row>
    <row r="77" spans="2:5" x14ac:dyDescent="0.25">
      <c r="B77" s="1"/>
      <c r="C77" s="1"/>
      <c r="D77" s="1"/>
      <c r="E77" s="15"/>
    </row>
    <row r="78" spans="2:5" x14ac:dyDescent="0.25">
      <c r="B78" s="1"/>
      <c r="C78" s="1"/>
      <c r="D78" s="1"/>
      <c r="E78" s="15"/>
    </row>
    <row r="79" spans="2:5" x14ac:dyDescent="0.25">
      <c r="B79" s="1"/>
      <c r="C79" s="1"/>
      <c r="D79" s="1"/>
      <c r="E79" s="15"/>
    </row>
    <row r="80" spans="2:5" x14ac:dyDescent="0.25">
      <c r="B80" s="1"/>
      <c r="C80" s="1"/>
      <c r="D80" s="1"/>
      <c r="E80" s="15"/>
    </row>
    <row r="81" spans="2:5" x14ac:dyDescent="0.25">
      <c r="B81" s="1"/>
      <c r="C81" s="1"/>
      <c r="D81" s="1"/>
      <c r="E81" s="15"/>
    </row>
    <row r="82" spans="2:5" x14ac:dyDescent="0.25">
      <c r="B82" s="1"/>
      <c r="C82" s="1"/>
      <c r="D82" s="1"/>
      <c r="E82" s="15"/>
    </row>
    <row r="83" spans="2:5" x14ac:dyDescent="0.25">
      <c r="B83" s="1"/>
      <c r="C83" s="1"/>
      <c r="D83" s="1"/>
      <c r="E83" s="15"/>
    </row>
    <row r="84" spans="2:5" x14ac:dyDescent="0.25">
      <c r="B84" s="1"/>
      <c r="C84" s="1"/>
      <c r="D84" s="1"/>
      <c r="E84" s="15"/>
    </row>
    <row r="85" spans="2:5" x14ac:dyDescent="0.25">
      <c r="B85" s="1"/>
      <c r="C85" s="1"/>
      <c r="D85" s="1"/>
      <c r="E85" s="15"/>
    </row>
    <row r="86" spans="2:5" x14ac:dyDescent="0.25">
      <c r="B86" s="1"/>
      <c r="C86" s="1"/>
      <c r="D86" s="1"/>
      <c r="E86" s="15"/>
    </row>
    <row r="87" spans="2:5" x14ac:dyDescent="0.25">
      <c r="B87" s="1"/>
      <c r="C87" s="1"/>
      <c r="D87" s="1"/>
      <c r="E87" s="15"/>
    </row>
    <row r="88" spans="2:5" x14ac:dyDescent="0.25">
      <c r="B88" s="1"/>
      <c r="C88" s="1"/>
      <c r="D88" s="1"/>
      <c r="E88" s="15"/>
    </row>
    <row r="89" spans="2:5" x14ac:dyDescent="0.25">
      <c r="B89" s="1"/>
      <c r="C89" s="1"/>
      <c r="D89" s="1"/>
      <c r="E89" s="15"/>
    </row>
    <row r="90" spans="2:5" x14ac:dyDescent="0.25">
      <c r="B90" s="1"/>
      <c r="C90" s="1"/>
      <c r="D90" s="1"/>
      <c r="E90" s="15"/>
    </row>
    <row r="91" spans="2:5" x14ac:dyDescent="0.25">
      <c r="B91" s="1"/>
      <c r="C91" s="1"/>
      <c r="D91" s="1"/>
      <c r="E91" s="15"/>
    </row>
    <row r="92" spans="2:5" x14ac:dyDescent="0.25">
      <c r="B92" s="1"/>
      <c r="C92" s="1"/>
      <c r="D92" s="1"/>
      <c r="E92" s="15"/>
    </row>
    <row r="93" spans="2:5" x14ac:dyDescent="0.25">
      <c r="B93" s="1"/>
      <c r="C93" s="1"/>
      <c r="D93" s="1"/>
      <c r="E93" s="15"/>
    </row>
    <row r="94" spans="2:5" x14ac:dyDescent="0.25">
      <c r="B94" s="1"/>
      <c r="C94" s="1"/>
      <c r="D94" s="1"/>
      <c r="E94" s="15"/>
    </row>
    <row r="95" spans="2:5" x14ac:dyDescent="0.25">
      <c r="B95" s="1"/>
      <c r="C95" s="1"/>
      <c r="D95" s="1"/>
      <c r="E95" s="15"/>
    </row>
    <row r="96" spans="2:5" x14ac:dyDescent="0.25">
      <c r="B96" s="1"/>
      <c r="C96" s="1"/>
      <c r="D96" s="1"/>
      <c r="E96" s="15"/>
    </row>
    <row r="97" spans="2:5" x14ac:dyDescent="0.25">
      <c r="B97" s="1"/>
      <c r="C97" s="1"/>
      <c r="D97" s="1"/>
      <c r="E97" s="15"/>
    </row>
    <row r="98" spans="2:5" x14ac:dyDescent="0.25">
      <c r="B98" s="1"/>
      <c r="C98" s="1"/>
      <c r="D98" s="1"/>
      <c r="E98" s="15"/>
    </row>
    <row r="99" spans="2:5" x14ac:dyDescent="0.25">
      <c r="B99" s="1"/>
      <c r="C99" s="1"/>
      <c r="D99" s="1"/>
      <c r="E99" s="15"/>
    </row>
    <row r="100" spans="2:5" x14ac:dyDescent="0.25">
      <c r="B100" s="1"/>
      <c r="C100" s="1"/>
      <c r="D100" s="1"/>
      <c r="E100" s="15"/>
    </row>
    <row r="101" spans="2:5" x14ac:dyDescent="0.25">
      <c r="B101" s="1"/>
      <c r="C101" s="1"/>
      <c r="D101" s="1"/>
      <c r="E101" s="15"/>
    </row>
    <row r="102" spans="2:5" x14ac:dyDescent="0.25">
      <c r="B102" s="1"/>
      <c r="C102" s="1"/>
      <c r="D102" s="1"/>
      <c r="E102" s="15"/>
    </row>
    <row r="103" spans="2:5" x14ac:dyDescent="0.25">
      <c r="B103" s="1"/>
      <c r="C103" s="1"/>
      <c r="D103" s="1"/>
      <c r="E103" s="15"/>
    </row>
    <row r="104" spans="2:5" x14ac:dyDescent="0.25">
      <c r="B104" s="1"/>
      <c r="C104" s="1"/>
      <c r="D104" s="1"/>
      <c r="E104" s="15"/>
    </row>
    <row r="105" spans="2:5" x14ac:dyDescent="0.25">
      <c r="B105" s="1"/>
      <c r="C105" s="1"/>
      <c r="D105" s="1"/>
      <c r="E105" s="15"/>
    </row>
    <row r="106" spans="2:5" x14ac:dyDescent="0.25">
      <c r="B106" s="1"/>
      <c r="C106" s="1"/>
      <c r="D106" s="1"/>
      <c r="E106" s="15"/>
    </row>
    <row r="107" spans="2:5" x14ac:dyDescent="0.25">
      <c r="B107" s="1"/>
      <c r="C107" s="1"/>
      <c r="D107" s="1"/>
      <c r="E107" s="15"/>
    </row>
    <row r="108" spans="2:5" x14ac:dyDescent="0.25">
      <c r="B108" s="1"/>
      <c r="C108" s="1"/>
      <c r="D108" s="1"/>
      <c r="E108" s="15"/>
    </row>
    <row r="109" spans="2:5" x14ac:dyDescent="0.25">
      <c r="B109" s="1"/>
      <c r="C109" s="1"/>
      <c r="D109" s="1"/>
      <c r="E109" s="15"/>
    </row>
    <row r="110" spans="2:5" x14ac:dyDescent="0.25">
      <c r="B110" s="1"/>
      <c r="C110" s="1"/>
      <c r="D110" s="1"/>
      <c r="E110" s="15"/>
    </row>
    <row r="111" spans="2:5" x14ac:dyDescent="0.25">
      <c r="B111" s="1"/>
      <c r="C111" s="1"/>
      <c r="D111" s="1"/>
      <c r="E111" s="15"/>
    </row>
    <row r="112" spans="2:5" x14ac:dyDescent="0.25">
      <c r="B112" s="1"/>
      <c r="C112" s="1"/>
      <c r="D112" s="1"/>
      <c r="E112" s="15"/>
    </row>
    <row r="113" spans="2:5" x14ac:dyDescent="0.25">
      <c r="B113" s="1"/>
      <c r="C113" s="1"/>
      <c r="D113" s="1"/>
      <c r="E113" s="15"/>
    </row>
    <row r="114" spans="2:5" x14ac:dyDescent="0.25">
      <c r="B114" s="1"/>
      <c r="C114" s="1"/>
      <c r="D114" s="1"/>
      <c r="E114" s="15"/>
    </row>
    <row r="115" spans="2:5" x14ac:dyDescent="0.25">
      <c r="B115" s="1"/>
      <c r="C115" s="1"/>
      <c r="D115" s="1"/>
      <c r="E115" s="15"/>
    </row>
    <row r="116" spans="2:5" x14ac:dyDescent="0.25">
      <c r="B116" s="1"/>
      <c r="C116" s="1"/>
      <c r="D116" s="1"/>
      <c r="E116" s="15"/>
    </row>
    <row r="117" spans="2:5" x14ac:dyDescent="0.25">
      <c r="B117" s="1"/>
      <c r="C117" s="1"/>
      <c r="D117" s="1"/>
      <c r="E117" s="15"/>
    </row>
    <row r="118" spans="2:5" x14ac:dyDescent="0.25">
      <c r="B118" s="1"/>
      <c r="C118" s="1"/>
      <c r="D118" s="1"/>
      <c r="E118" s="15"/>
    </row>
    <row r="119" spans="2:5" x14ac:dyDescent="0.25">
      <c r="B119" s="1"/>
      <c r="C119" s="1"/>
      <c r="D119" s="1"/>
      <c r="E119" s="15"/>
    </row>
    <row r="120" spans="2:5" x14ac:dyDescent="0.25">
      <c r="B120" s="1"/>
      <c r="C120" s="1"/>
      <c r="D120" s="1"/>
      <c r="E120" s="15"/>
    </row>
    <row r="121" spans="2:5" x14ac:dyDescent="0.25">
      <c r="B121" s="1"/>
      <c r="C121" s="1"/>
      <c r="D121" s="1"/>
      <c r="E121" s="15"/>
    </row>
    <row r="122" spans="2:5" x14ac:dyDescent="0.25">
      <c r="B122" s="1"/>
      <c r="C122" s="1"/>
      <c r="D122" s="1"/>
      <c r="E122" s="15"/>
    </row>
    <row r="123" spans="2:5" x14ac:dyDescent="0.25">
      <c r="B123" s="1"/>
      <c r="C123" s="1"/>
      <c r="D123" s="1"/>
      <c r="E123" s="15"/>
    </row>
    <row r="124" spans="2:5" x14ac:dyDescent="0.25">
      <c r="B124" s="1"/>
      <c r="C124" s="1"/>
      <c r="D124" s="1"/>
      <c r="E124" s="15"/>
    </row>
    <row r="125" spans="2:5" x14ac:dyDescent="0.25">
      <c r="B125" s="1"/>
      <c r="C125" s="1"/>
      <c r="D125" s="1"/>
      <c r="E125" s="15"/>
    </row>
    <row r="126" spans="2:5" x14ac:dyDescent="0.25">
      <c r="B126" s="1"/>
      <c r="C126" s="1"/>
      <c r="D126" s="1"/>
      <c r="E126" s="15"/>
    </row>
    <row r="127" spans="2:5" x14ac:dyDescent="0.25">
      <c r="B127" s="1"/>
      <c r="C127" s="1"/>
      <c r="D127" s="1"/>
      <c r="E127" s="15"/>
    </row>
    <row r="128" spans="2:5" x14ac:dyDescent="0.25">
      <c r="B128" s="1"/>
      <c r="C128" s="1"/>
      <c r="D128" s="1"/>
      <c r="E128" s="15"/>
    </row>
    <row r="129" spans="2:5" x14ac:dyDescent="0.25">
      <c r="B129" s="1"/>
      <c r="C129" s="1"/>
      <c r="D129" s="1"/>
      <c r="E129" s="15"/>
    </row>
    <row r="130" spans="2:5" x14ac:dyDescent="0.25">
      <c r="B130" s="1"/>
      <c r="C130" s="1"/>
      <c r="D130" s="1"/>
      <c r="E130" s="15"/>
    </row>
    <row r="131" spans="2:5" x14ac:dyDescent="0.25">
      <c r="B131" s="1"/>
      <c r="C131" s="1"/>
      <c r="D131" s="1"/>
      <c r="E131" s="15"/>
    </row>
    <row r="132" spans="2:5" x14ac:dyDescent="0.25">
      <c r="B132" s="1"/>
      <c r="C132" s="1"/>
      <c r="D132" s="1"/>
      <c r="E132" s="15"/>
    </row>
    <row r="133" spans="2:5" x14ac:dyDescent="0.25">
      <c r="B133" s="1"/>
      <c r="C133" s="1"/>
      <c r="D133" s="1"/>
      <c r="E133" s="15"/>
    </row>
    <row r="134" spans="2:5" x14ac:dyDescent="0.25">
      <c r="B134" s="1"/>
      <c r="C134" s="1"/>
      <c r="D134" s="1"/>
      <c r="E134" s="15"/>
    </row>
    <row r="135" spans="2:5" x14ac:dyDescent="0.25">
      <c r="B135" s="1"/>
      <c r="C135" s="1"/>
      <c r="D135" s="1"/>
      <c r="E135" s="15"/>
    </row>
    <row r="136" spans="2:5" x14ac:dyDescent="0.25">
      <c r="B136" s="1"/>
      <c r="C136" s="1"/>
      <c r="D136" s="1"/>
      <c r="E136" s="15"/>
    </row>
    <row r="137" spans="2:5" x14ac:dyDescent="0.25">
      <c r="B137" s="1"/>
      <c r="C137" s="1"/>
      <c r="D137" s="1"/>
      <c r="E137" s="15"/>
    </row>
    <row r="138" spans="2:5" x14ac:dyDescent="0.25">
      <c r="B138" s="1"/>
      <c r="C138" s="1"/>
      <c r="D138" s="1"/>
      <c r="E138" s="15"/>
    </row>
    <row r="139" spans="2:5" x14ac:dyDescent="0.25">
      <c r="B139" s="1"/>
      <c r="C139" s="1"/>
      <c r="D139" s="1"/>
      <c r="E139" s="15"/>
    </row>
    <row r="140" spans="2:5" x14ac:dyDescent="0.25">
      <c r="B140" s="1"/>
      <c r="C140" s="1"/>
      <c r="D140" s="1"/>
      <c r="E140" s="15"/>
    </row>
    <row r="141" spans="2:5" x14ac:dyDescent="0.25">
      <c r="B141" s="1"/>
      <c r="C141" s="1"/>
      <c r="D141" s="1"/>
      <c r="E141" s="15"/>
    </row>
    <row r="142" spans="2:5" x14ac:dyDescent="0.25">
      <c r="B142" s="1"/>
      <c r="C142" s="1"/>
      <c r="D142" s="1"/>
      <c r="E142" s="15"/>
    </row>
    <row r="143" spans="2:5" x14ac:dyDescent="0.25">
      <c r="B143" s="1"/>
      <c r="C143" s="1"/>
      <c r="D143" s="1"/>
      <c r="E143" s="15"/>
    </row>
    <row r="144" spans="2:5" x14ac:dyDescent="0.25">
      <c r="B144" s="1"/>
      <c r="C144" s="1"/>
      <c r="D144" s="1"/>
      <c r="E144" s="15"/>
    </row>
    <row r="145" spans="2:5" x14ac:dyDescent="0.25">
      <c r="B145" s="1"/>
      <c r="C145" s="1"/>
      <c r="D145" s="1"/>
      <c r="E145" s="15"/>
    </row>
    <row r="146" spans="2:5" x14ac:dyDescent="0.25">
      <c r="B146" s="1"/>
      <c r="C146" s="1"/>
      <c r="D146" s="1"/>
      <c r="E146" s="15"/>
    </row>
    <row r="147" spans="2:5" x14ac:dyDescent="0.25">
      <c r="B147" s="1"/>
      <c r="C147" s="1"/>
      <c r="D147" s="1"/>
      <c r="E147" s="15"/>
    </row>
    <row r="148" spans="2:5" x14ac:dyDescent="0.25">
      <c r="B148" s="1"/>
      <c r="C148" s="1"/>
      <c r="D148" s="1"/>
      <c r="E148" s="15"/>
    </row>
    <row r="149" spans="2:5" x14ac:dyDescent="0.25">
      <c r="B149" s="1"/>
      <c r="C149" s="1"/>
      <c r="D149" s="1"/>
      <c r="E149" s="15"/>
    </row>
    <row r="150" spans="2:5" x14ac:dyDescent="0.25">
      <c r="B150" s="1"/>
      <c r="C150" s="1"/>
      <c r="D150" s="1"/>
      <c r="E150" s="15"/>
    </row>
    <row r="151" spans="2:5" x14ac:dyDescent="0.25">
      <c r="B151" s="1"/>
      <c r="C151" s="1"/>
      <c r="D151" s="1"/>
      <c r="E151" s="15"/>
    </row>
    <row r="152" spans="2:5" x14ac:dyDescent="0.25">
      <c r="B152" s="1"/>
      <c r="C152" s="1"/>
      <c r="D152" s="1"/>
      <c r="E152" s="15"/>
    </row>
    <row r="153" spans="2:5" x14ac:dyDescent="0.25">
      <c r="B153" s="1"/>
      <c r="C153" s="1"/>
      <c r="D153" s="1"/>
      <c r="E153" s="15"/>
    </row>
    <row r="154" spans="2:5" x14ac:dyDescent="0.25">
      <c r="B154" s="1"/>
      <c r="C154" s="1"/>
      <c r="D154" s="1"/>
      <c r="E154" s="15"/>
    </row>
    <row r="155" spans="2:5" x14ac:dyDescent="0.25">
      <c r="B155" s="1"/>
      <c r="C155" s="1"/>
      <c r="D155" s="1"/>
      <c r="E155" s="15"/>
    </row>
    <row r="156" spans="2:5" x14ac:dyDescent="0.25">
      <c r="B156" s="1"/>
      <c r="C156" s="1"/>
      <c r="D156" s="1"/>
      <c r="E156" s="15"/>
    </row>
    <row r="157" spans="2:5" x14ac:dyDescent="0.25">
      <c r="B157" s="1"/>
      <c r="C157" s="1"/>
      <c r="D157" s="1"/>
      <c r="E157" s="15"/>
    </row>
    <row r="158" spans="2:5" x14ac:dyDescent="0.25">
      <c r="B158" s="1"/>
      <c r="C158" s="1"/>
      <c r="D158" s="1"/>
      <c r="E158" s="15"/>
    </row>
    <row r="159" spans="2:5" x14ac:dyDescent="0.25">
      <c r="B159" s="1"/>
      <c r="C159" s="1"/>
      <c r="D159" s="1"/>
      <c r="E159" s="15"/>
    </row>
    <row r="160" spans="2:5" x14ac:dyDescent="0.25">
      <c r="B160" s="1"/>
      <c r="C160" s="1"/>
      <c r="D160" s="1"/>
      <c r="E160" s="15"/>
    </row>
    <row r="161" spans="2:5" x14ac:dyDescent="0.25">
      <c r="B161" s="1"/>
      <c r="C161" s="1"/>
      <c r="D161" s="1"/>
      <c r="E161" s="15"/>
    </row>
    <row r="162" spans="2:5" x14ac:dyDescent="0.25">
      <c r="B162" s="1"/>
      <c r="C162" s="1"/>
      <c r="D162" s="1"/>
      <c r="E162" s="15"/>
    </row>
    <row r="163" spans="2:5" x14ac:dyDescent="0.25">
      <c r="B163" s="1"/>
      <c r="C163" s="1"/>
      <c r="D163" s="1"/>
      <c r="E163" s="15"/>
    </row>
    <row r="164" spans="2:5" x14ac:dyDescent="0.25">
      <c r="B164" s="1"/>
      <c r="C164" s="1"/>
      <c r="D164" s="1"/>
      <c r="E164" s="15"/>
    </row>
    <row r="165" spans="2:5" x14ac:dyDescent="0.25">
      <c r="B165" s="1"/>
      <c r="C165" s="1"/>
      <c r="D165" s="1"/>
      <c r="E165" s="15"/>
    </row>
    <row r="166" spans="2:5" x14ac:dyDescent="0.25">
      <c r="B166" s="1"/>
      <c r="C166" s="1"/>
      <c r="D166" s="1"/>
      <c r="E166" s="15"/>
    </row>
    <row r="167" spans="2:5" x14ac:dyDescent="0.25">
      <c r="B167" s="1"/>
      <c r="C167" s="1"/>
      <c r="D167" s="1"/>
      <c r="E167" s="15"/>
    </row>
    <row r="168" spans="2:5" x14ac:dyDescent="0.25">
      <c r="B168" s="1"/>
      <c r="C168" s="1"/>
      <c r="D168" s="1"/>
      <c r="E168" s="15"/>
    </row>
    <row r="169" spans="2:5" x14ac:dyDescent="0.25">
      <c r="B169" s="1"/>
      <c r="C169" s="1"/>
      <c r="D169" s="1"/>
      <c r="E169" s="15"/>
    </row>
    <row r="170" spans="2:5" x14ac:dyDescent="0.25">
      <c r="B170" s="1"/>
      <c r="C170" s="1"/>
      <c r="D170" s="1"/>
      <c r="E170" s="15"/>
    </row>
    <row r="171" spans="2:5" x14ac:dyDescent="0.25">
      <c r="B171" s="1"/>
      <c r="C171" s="1"/>
      <c r="D171" s="1"/>
      <c r="E171" s="15"/>
    </row>
    <row r="172" spans="2:5" x14ac:dyDescent="0.25">
      <c r="B172" s="1"/>
      <c r="C172" s="1"/>
      <c r="D172" s="1"/>
      <c r="E172" s="15"/>
    </row>
    <row r="173" spans="2:5" x14ac:dyDescent="0.25">
      <c r="B173" s="1"/>
      <c r="C173" s="1"/>
      <c r="D173" s="1"/>
      <c r="E173" s="15"/>
    </row>
    <row r="174" spans="2:5" x14ac:dyDescent="0.25">
      <c r="B174" s="1"/>
      <c r="C174" s="1"/>
      <c r="D174" s="1"/>
      <c r="E174" s="15"/>
    </row>
    <row r="175" spans="2:5" x14ac:dyDescent="0.25">
      <c r="B175" s="1"/>
      <c r="C175" s="1"/>
      <c r="D175" s="1"/>
      <c r="E175" s="15"/>
    </row>
    <row r="176" spans="2:5" x14ac:dyDescent="0.25">
      <c r="B176" s="1"/>
      <c r="C176" s="1"/>
      <c r="D176" s="1"/>
      <c r="E176" s="15"/>
    </row>
    <row r="177" spans="2:5" x14ac:dyDescent="0.25">
      <c r="B177" s="1"/>
      <c r="C177" s="1"/>
      <c r="D177" s="1"/>
      <c r="E177" s="15"/>
    </row>
    <row r="178" spans="2:5" x14ac:dyDescent="0.25">
      <c r="B178" s="1"/>
      <c r="C178" s="1"/>
      <c r="D178" s="1"/>
      <c r="E178" s="15"/>
    </row>
    <row r="179" spans="2:5" x14ac:dyDescent="0.25">
      <c r="B179" s="1"/>
      <c r="C179" s="1"/>
      <c r="D179" s="1"/>
      <c r="E179" s="15"/>
    </row>
    <row r="180" spans="2:5" x14ac:dyDescent="0.25">
      <c r="B180" s="1"/>
      <c r="C180" s="1"/>
      <c r="D180" s="1"/>
      <c r="E180" s="15"/>
    </row>
    <row r="181" spans="2:5" x14ac:dyDescent="0.25">
      <c r="B181" s="1"/>
      <c r="C181" s="1"/>
      <c r="D181" s="1"/>
      <c r="E181" s="15"/>
    </row>
    <row r="182" spans="2:5" x14ac:dyDescent="0.25">
      <c r="B182" s="1"/>
      <c r="C182" s="1"/>
      <c r="D182" s="1"/>
      <c r="E182" s="15"/>
    </row>
    <row r="183" spans="2:5" x14ac:dyDescent="0.25">
      <c r="B183" s="1"/>
      <c r="C183" s="1"/>
      <c r="D183" s="1"/>
      <c r="E183" s="15"/>
    </row>
    <row r="184" spans="2:5" x14ac:dyDescent="0.25">
      <c r="B184" s="1"/>
      <c r="C184" s="1"/>
      <c r="D184" s="1"/>
      <c r="E184" s="15"/>
    </row>
    <row r="185" spans="2:5" x14ac:dyDescent="0.25">
      <c r="B185" s="1"/>
      <c r="C185" s="1"/>
      <c r="D185" s="1"/>
      <c r="E185" s="15"/>
    </row>
    <row r="186" spans="2:5" x14ac:dyDescent="0.25">
      <c r="B186" s="1"/>
      <c r="C186" s="1"/>
      <c r="D186" s="1"/>
      <c r="E186" s="15"/>
    </row>
    <row r="187" spans="2:5" x14ac:dyDescent="0.25">
      <c r="B187" s="1"/>
      <c r="C187" s="1"/>
      <c r="D187" s="1"/>
      <c r="E187" s="15"/>
    </row>
    <row r="188" spans="2:5" x14ac:dyDescent="0.25">
      <c r="B188" s="1"/>
      <c r="C188" s="1"/>
      <c r="D188" s="1"/>
      <c r="E188" s="15"/>
    </row>
    <row r="189" spans="2:5" x14ac:dyDescent="0.25">
      <c r="B189" s="1"/>
      <c r="C189" s="1"/>
      <c r="D189" s="1"/>
      <c r="E189" s="15"/>
    </row>
    <row r="190" spans="2:5" x14ac:dyDescent="0.25">
      <c r="B190" s="1"/>
      <c r="C190" s="1"/>
      <c r="D190" s="1"/>
      <c r="E190" s="15"/>
    </row>
    <row r="191" spans="2:5" x14ac:dyDescent="0.25">
      <c r="B191" s="1"/>
      <c r="C191" s="1"/>
      <c r="D191" s="1"/>
      <c r="E191" s="15"/>
    </row>
    <row r="192" spans="2:5" x14ac:dyDescent="0.25">
      <c r="B192" s="1"/>
      <c r="C192" s="1"/>
      <c r="D192" s="1"/>
      <c r="E192" s="15"/>
    </row>
    <row r="193" spans="2:5" x14ac:dyDescent="0.25">
      <c r="B193" s="1"/>
      <c r="C193" s="1"/>
      <c r="D193" s="1"/>
      <c r="E193" s="15"/>
    </row>
    <row r="194" spans="2:5" x14ac:dyDescent="0.25">
      <c r="B194" s="1"/>
      <c r="C194" s="1"/>
      <c r="D194" s="1"/>
      <c r="E194" s="15"/>
    </row>
    <row r="195" spans="2:5" x14ac:dyDescent="0.25">
      <c r="B195" s="1"/>
      <c r="C195" s="1"/>
      <c r="D195" s="1"/>
      <c r="E195" s="15"/>
    </row>
    <row r="196" spans="2:5" x14ac:dyDescent="0.25">
      <c r="B196" s="1"/>
      <c r="C196" s="1"/>
      <c r="D196" s="1"/>
      <c r="E196" s="15"/>
    </row>
    <row r="197" spans="2:5" x14ac:dyDescent="0.25">
      <c r="B197" s="1"/>
      <c r="C197" s="1"/>
      <c r="D197" s="1"/>
      <c r="E197" s="15"/>
    </row>
    <row r="198" spans="2:5" x14ac:dyDescent="0.25">
      <c r="B198" s="1"/>
      <c r="C198" s="1"/>
      <c r="D198" s="1"/>
      <c r="E198" s="15"/>
    </row>
    <row r="199" spans="2:5" x14ac:dyDescent="0.25">
      <c r="B199" s="1"/>
      <c r="C199" s="1"/>
      <c r="D199" s="1"/>
      <c r="E199" s="15"/>
    </row>
    <row r="200" spans="2:5" x14ac:dyDescent="0.25">
      <c r="B200" s="1"/>
      <c r="C200" s="1"/>
      <c r="D200" s="1"/>
      <c r="E200" s="15"/>
    </row>
    <row r="201" spans="2:5" x14ac:dyDescent="0.25">
      <c r="B201" s="1"/>
      <c r="C201" s="1"/>
      <c r="D201" s="1"/>
      <c r="E201" s="15"/>
    </row>
    <row r="202" spans="2:5" x14ac:dyDescent="0.25">
      <c r="B202" s="1"/>
      <c r="C202" s="1"/>
      <c r="D202" s="1"/>
      <c r="E202" s="15"/>
    </row>
    <row r="203" spans="2:5" x14ac:dyDescent="0.25">
      <c r="B203" s="1"/>
      <c r="C203" s="1"/>
      <c r="D203" s="1"/>
      <c r="E203" s="15"/>
    </row>
    <row r="204" spans="2:5" x14ac:dyDescent="0.25">
      <c r="B204" s="1"/>
      <c r="C204" s="1"/>
      <c r="D204" s="1"/>
      <c r="E204" s="15"/>
    </row>
    <row r="205" spans="2:5" x14ac:dyDescent="0.25">
      <c r="B205" s="1"/>
      <c r="C205" s="1"/>
      <c r="D205" s="1"/>
      <c r="E205" s="15"/>
    </row>
    <row r="206" spans="2:5" x14ac:dyDescent="0.25">
      <c r="B206" s="1"/>
      <c r="C206" s="1"/>
      <c r="D206" s="1"/>
      <c r="E206" s="15"/>
    </row>
    <row r="207" spans="2:5" x14ac:dyDescent="0.25">
      <c r="B207" s="1"/>
      <c r="C207" s="1"/>
      <c r="D207" s="1"/>
      <c r="E207" s="15"/>
    </row>
    <row r="208" spans="2:5" x14ac:dyDescent="0.25">
      <c r="B208" s="1"/>
      <c r="C208" s="1"/>
      <c r="D208" s="1"/>
      <c r="E208" s="15"/>
    </row>
    <row r="209" spans="2:5" x14ac:dyDescent="0.25">
      <c r="B209" s="1"/>
      <c r="C209" s="1"/>
      <c r="D209" s="1"/>
      <c r="E209" s="15"/>
    </row>
    <row r="210" spans="2:5" x14ac:dyDescent="0.25">
      <c r="B210" s="1"/>
      <c r="C210" s="1"/>
      <c r="D210" s="1"/>
      <c r="E210" s="15"/>
    </row>
    <row r="211" spans="2:5" x14ac:dyDescent="0.25">
      <c r="B211" s="1"/>
      <c r="C211" s="1"/>
      <c r="D211" s="1"/>
      <c r="E211" s="15"/>
    </row>
    <row r="212" spans="2:5" x14ac:dyDescent="0.25">
      <c r="B212" s="1"/>
      <c r="C212" s="1"/>
      <c r="D212" s="1"/>
      <c r="E212" s="15"/>
    </row>
    <row r="213" spans="2:5" x14ac:dyDescent="0.25">
      <c r="B213" s="1"/>
      <c r="C213" s="1"/>
      <c r="D213" s="1"/>
      <c r="E213" s="15"/>
    </row>
    <row r="214" spans="2:5" x14ac:dyDescent="0.25">
      <c r="B214" s="1"/>
      <c r="C214" s="1"/>
      <c r="D214" s="1"/>
      <c r="E214" s="15"/>
    </row>
    <row r="215" spans="2:5" x14ac:dyDescent="0.25">
      <c r="B215" s="1"/>
      <c r="C215" s="1"/>
      <c r="D215" s="1"/>
      <c r="E215" s="15"/>
    </row>
    <row r="216" spans="2:5" x14ac:dyDescent="0.25">
      <c r="B216" s="1"/>
      <c r="C216" s="1"/>
      <c r="D216" s="1"/>
      <c r="E216" s="15"/>
    </row>
    <row r="217" spans="2:5" x14ac:dyDescent="0.25">
      <c r="B217" s="1"/>
      <c r="C217" s="1"/>
      <c r="D217" s="1"/>
      <c r="E217" s="15"/>
    </row>
    <row r="218" spans="2:5" x14ac:dyDescent="0.25">
      <c r="B218" s="1"/>
      <c r="C218" s="1"/>
      <c r="D218" s="1"/>
      <c r="E218" s="15"/>
    </row>
    <row r="219" spans="2:5" x14ac:dyDescent="0.25">
      <c r="B219" s="1"/>
      <c r="C219" s="1"/>
      <c r="D219" s="1"/>
      <c r="E219" s="15"/>
    </row>
    <row r="220" spans="2:5" x14ac:dyDescent="0.25">
      <c r="B220" s="1"/>
      <c r="C220" s="1"/>
      <c r="D220" s="1"/>
      <c r="E220" s="15"/>
    </row>
    <row r="221" spans="2:5" x14ac:dyDescent="0.25">
      <c r="B221" s="1"/>
      <c r="C221" s="1"/>
      <c r="D221" s="1"/>
      <c r="E221" s="15"/>
    </row>
    <row r="222" spans="2:5" x14ac:dyDescent="0.25">
      <c r="B222" s="1"/>
      <c r="C222" s="1"/>
      <c r="D222" s="1"/>
      <c r="E222" s="15"/>
    </row>
    <row r="223" spans="2:5" x14ac:dyDescent="0.25">
      <c r="B223" s="1"/>
      <c r="C223" s="1"/>
      <c r="D223" s="1"/>
      <c r="E223" s="15"/>
    </row>
    <row r="224" spans="2:5" x14ac:dyDescent="0.25">
      <c r="B224" s="1"/>
      <c r="C224" s="1"/>
      <c r="D224" s="1"/>
      <c r="E224" s="15"/>
    </row>
    <row r="225" spans="2:5" x14ac:dyDescent="0.25">
      <c r="B225" s="1"/>
      <c r="C225" s="1"/>
      <c r="D225" s="1"/>
      <c r="E225" s="15"/>
    </row>
    <row r="226" spans="2:5" x14ac:dyDescent="0.25">
      <c r="B226" s="1"/>
      <c r="C226" s="1"/>
      <c r="D226" s="1"/>
      <c r="E226" s="15"/>
    </row>
    <row r="227" spans="2:5" x14ac:dyDescent="0.25">
      <c r="B227" s="1"/>
      <c r="C227" s="1"/>
      <c r="D227" s="1"/>
      <c r="E227" s="15"/>
    </row>
    <row r="228" spans="2:5" x14ac:dyDescent="0.25">
      <c r="B228" s="1"/>
      <c r="C228" s="1"/>
      <c r="D228" s="1"/>
      <c r="E228" s="15"/>
    </row>
    <row r="229" spans="2:5" x14ac:dyDescent="0.25">
      <c r="B229" s="1"/>
      <c r="C229" s="1"/>
      <c r="D229" s="1"/>
      <c r="E229" s="15"/>
    </row>
    <row r="230" spans="2:5" x14ac:dyDescent="0.25">
      <c r="B230" s="1"/>
      <c r="C230" s="1"/>
      <c r="D230" s="1"/>
      <c r="E230" s="15"/>
    </row>
    <row r="231" spans="2:5" x14ac:dyDescent="0.25">
      <c r="B231" s="1"/>
      <c r="C231" s="1"/>
      <c r="D231" s="1"/>
      <c r="E231" s="15"/>
    </row>
    <row r="232" spans="2:5" x14ac:dyDescent="0.25">
      <c r="B232" s="1"/>
      <c r="C232" s="1"/>
      <c r="D232" s="1"/>
      <c r="E232" s="15"/>
    </row>
    <row r="233" spans="2:5" x14ac:dyDescent="0.25">
      <c r="B233" s="1"/>
      <c r="C233" s="1"/>
      <c r="D233" s="1"/>
      <c r="E233" s="15"/>
    </row>
    <row r="234" spans="2:5" x14ac:dyDescent="0.25">
      <c r="B234" s="1"/>
      <c r="C234" s="1"/>
      <c r="D234" s="1"/>
      <c r="E234" s="15"/>
    </row>
    <row r="235" spans="2:5" x14ac:dyDescent="0.25">
      <c r="B235" s="1"/>
      <c r="C235" s="1"/>
      <c r="D235" s="1"/>
      <c r="E235" s="15"/>
    </row>
    <row r="236" spans="2:5" x14ac:dyDescent="0.25">
      <c r="B236" s="1"/>
      <c r="C236" s="1"/>
      <c r="D236" s="1"/>
      <c r="E236" s="15"/>
    </row>
    <row r="237" spans="2:5" x14ac:dyDescent="0.25">
      <c r="B237" s="1"/>
      <c r="C237" s="1"/>
      <c r="D237" s="1"/>
      <c r="E237" s="15"/>
    </row>
    <row r="238" spans="2:5" x14ac:dyDescent="0.25">
      <c r="B238" s="1"/>
      <c r="C238" s="1"/>
      <c r="D238" s="1"/>
      <c r="E238" s="15"/>
    </row>
    <row r="239" spans="2:5" x14ac:dyDescent="0.25">
      <c r="B239" s="1"/>
      <c r="C239" s="1"/>
      <c r="D239" s="1"/>
      <c r="E239" s="15"/>
    </row>
    <row r="240" spans="2:5" x14ac:dyDescent="0.25">
      <c r="B240" s="1"/>
      <c r="C240" s="1"/>
      <c r="D240" s="1"/>
      <c r="E240" s="15"/>
    </row>
    <row r="241" spans="2:5" x14ac:dyDescent="0.25">
      <c r="B241" s="1"/>
      <c r="C241" s="1"/>
      <c r="D241" s="1"/>
      <c r="E241" s="15"/>
    </row>
    <row r="242" spans="2:5" x14ac:dyDescent="0.25">
      <c r="B242" s="1"/>
      <c r="C242" s="1"/>
      <c r="D242" s="1"/>
      <c r="E242" s="15"/>
    </row>
    <row r="243" spans="2:5" x14ac:dyDescent="0.25">
      <c r="B243" s="1"/>
      <c r="C243" s="1"/>
      <c r="D243" s="1"/>
      <c r="E243" s="15"/>
    </row>
    <row r="244" spans="2:5" x14ac:dyDescent="0.25">
      <c r="B244" s="1"/>
      <c r="C244" s="1"/>
      <c r="D244" s="1"/>
      <c r="E244" s="15"/>
    </row>
    <row r="245" spans="2:5" x14ac:dyDescent="0.25">
      <c r="B245" s="1"/>
      <c r="C245" s="1"/>
      <c r="D245" s="1"/>
      <c r="E245" s="15"/>
    </row>
    <row r="246" spans="2:5" x14ac:dyDescent="0.25">
      <c r="B246" s="1"/>
      <c r="C246" s="1"/>
      <c r="D246" s="1"/>
      <c r="E246" s="15"/>
    </row>
    <row r="247" spans="2:5" x14ac:dyDescent="0.25">
      <c r="B247" s="1"/>
      <c r="C247" s="1"/>
      <c r="D247" s="1"/>
      <c r="E247" s="15"/>
    </row>
    <row r="248" spans="2:5" x14ac:dyDescent="0.25">
      <c r="B248" s="1"/>
      <c r="C248" s="1"/>
      <c r="D248" s="1"/>
      <c r="E248" s="15"/>
    </row>
    <row r="249" spans="2:5" x14ac:dyDescent="0.25">
      <c r="B249" s="1"/>
      <c r="C249" s="1"/>
      <c r="D249" s="1"/>
      <c r="E249" s="15"/>
    </row>
    <row r="250" spans="2:5" x14ac:dyDescent="0.25">
      <c r="B250" s="1"/>
      <c r="C250" s="1"/>
      <c r="D250" s="1"/>
      <c r="E250" s="15"/>
    </row>
    <row r="251" spans="2:5" x14ac:dyDescent="0.25">
      <c r="B251" s="1"/>
      <c r="C251" s="1"/>
      <c r="D251" s="1"/>
      <c r="E251" s="15"/>
    </row>
    <row r="252" spans="2:5" x14ac:dyDescent="0.25">
      <c r="B252" s="1"/>
      <c r="C252" s="1"/>
      <c r="D252" s="1"/>
      <c r="E252" s="15"/>
    </row>
    <row r="253" spans="2:5" x14ac:dyDescent="0.25">
      <c r="B253" s="1"/>
      <c r="C253" s="1"/>
      <c r="D253" s="1"/>
      <c r="E253" s="15"/>
    </row>
    <row r="254" spans="2:5" x14ac:dyDescent="0.25">
      <c r="B254" s="1"/>
      <c r="C254" s="1"/>
      <c r="D254" s="1"/>
      <c r="E254" s="15"/>
    </row>
    <row r="255" spans="2:5" x14ac:dyDescent="0.25">
      <c r="B255" s="1"/>
      <c r="C255" s="1"/>
      <c r="D255" s="1"/>
      <c r="E255" s="15"/>
    </row>
    <row r="256" spans="2:5" x14ac:dyDescent="0.25">
      <c r="B256" s="1"/>
      <c r="C256" s="1"/>
      <c r="D256" s="1"/>
      <c r="E256" s="15"/>
    </row>
    <row r="257" spans="2:5" x14ac:dyDescent="0.25">
      <c r="B257" s="1"/>
      <c r="C257" s="1"/>
      <c r="D257" s="1"/>
      <c r="E257" s="15"/>
    </row>
    <row r="258" spans="2:5" x14ac:dyDescent="0.25">
      <c r="B258" s="1"/>
      <c r="C258" s="1"/>
      <c r="D258" s="1"/>
      <c r="E258" s="15"/>
    </row>
    <row r="259" spans="2:5" x14ac:dyDescent="0.25">
      <c r="B259" s="1"/>
      <c r="C259" s="1"/>
      <c r="D259" s="1"/>
      <c r="E259" s="15"/>
    </row>
    <row r="260" spans="2:5" x14ac:dyDescent="0.25">
      <c r="B260" s="1"/>
      <c r="C260" s="1"/>
      <c r="D260" s="1"/>
      <c r="E260" s="15"/>
    </row>
    <row r="261" spans="2:5" x14ac:dyDescent="0.25">
      <c r="B261" s="1"/>
      <c r="C261" s="1"/>
      <c r="D261" s="1"/>
      <c r="E261" s="15"/>
    </row>
    <row r="262" spans="2:5" x14ac:dyDescent="0.25">
      <c r="B262" s="1"/>
      <c r="C262" s="1"/>
      <c r="D262" s="1"/>
      <c r="E262" s="15"/>
    </row>
    <row r="263" spans="2:5" x14ac:dyDescent="0.25">
      <c r="B263" s="1"/>
      <c r="C263" s="1"/>
      <c r="D263" s="1"/>
      <c r="E263" s="15"/>
    </row>
    <row r="264" spans="2:5" x14ac:dyDescent="0.25">
      <c r="B264" s="1"/>
      <c r="C264" s="1"/>
      <c r="D264" s="1"/>
      <c r="E264" s="15"/>
    </row>
    <row r="265" spans="2:5" x14ac:dyDescent="0.25">
      <c r="B265" s="1"/>
      <c r="C265" s="1"/>
      <c r="D265" s="1"/>
      <c r="E265" s="15"/>
    </row>
    <row r="266" spans="2:5" x14ac:dyDescent="0.25">
      <c r="B266" s="1"/>
      <c r="C266" s="1"/>
      <c r="D266" s="1"/>
      <c r="E266" s="15"/>
    </row>
    <row r="267" spans="2:5" x14ac:dyDescent="0.25">
      <c r="B267" s="1"/>
      <c r="C267" s="1"/>
      <c r="D267" s="1"/>
      <c r="E267" s="15"/>
    </row>
    <row r="268" spans="2:5" x14ac:dyDescent="0.25">
      <c r="B268" s="1"/>
      <c r="C268" s="1"/>
      <c r="D268" s="1"/>
      <c r="E268" s="15"/>
    </row>
    <row r="269" spans="2:5" x14ac:dyDescent="0.25">
      <c r="B269" s="1"/>
      <c r="C269" s="1"/>
      <c r="D269" s="1"/>
      <c r="E269" s="15"/>
    </row>
    <row r="270" spans="2:5" x14ac:dyDescent="0.25">
      <c r="B270" s="1"/>
      <c r="C270" s="1"/>
      <c r="D270" s="1"/>
      <c r="E270" s="15"/>
    </row>
    <row r="271" spans="2:5" x14ac:dyDescent="0.25">
      <c r="B271" s="1"/>
      <c r="C271" s="1"/>
      <c r="D271" s="1"/>
      <c r="E271" s="15"/>
    </row>
    <row r="272" spans="2:5" x14ac:dyDescent="0.25">
      <c r="B272" s="1"/>
      <c r="C272" s="1"/>
      <c r="D272" s="1"/>
      <c r="E272" s="15"/>
    </row>
    <row r="273" spans="2:5" x14ac:dyDescent="0.25">
      <c r="B273" s="1"/>
      <c r="C273" s="1"/>
      <c r="D273" s="1"/>
      <c r="E273" s="15"/>
    </row>
    <row r="274" spans="2:5" x14ac:dyDescent="0.25">
      <c r="B274" s="1"/>
      <c r="C274" s="1"/>
      <c r="D274" s="1"/>
      <c r="E274" s="15"/>
    </row>
    <row r="275" spans="2:5" x14ac:dyDescent="0.25">
      <c r="B275" s="1"/>
      <c r="C275" s="1"/>
      <c r="D275" s="1"/>
      <c r="E275" s="15"/>
    </row>
    <row r="276" spans="2:5" x14ac:dyDescent="0.25">
      <c r="B276" s="1"/>
      <c r="C276" s="1"/>
      <c r="D276" s="1"/>
      <c r="E276" s="15"/>
    </row>
    <row r="277" spans="2:5" x14ac:dyDescent="0.25">
      <c r="B277" s="1"/>
      <c r="C277" s="1"/>
      <c r="D277" s="1"/>
      <c r="E277" s="15"/>
    </row>
    <row r="278" spans="2:5" x14ac:dyDescent="0.25">
      <c r="B278" s="1"/>
      <c r="C278" s="1"/>
      <c r="D278" s="1"/>
      <c r="E278" s="15"/>
    </row>
    <row r="279" spans="2:5" x14ac:dyDescent="0.25">
      <c r="B279" s="1"/>
      <c r="C279" s="1"/>
      <c r="D279" s="1"/>
      <c r="E279" s="15"/>
    </row>
    <row r="280" spans="2:5" x14ac:dyDescent="0.25">
      <c r="B280" s="1"/>
      <c r="C280" s="1"/>
      <c r="D280" s="1"/>
      <c r="E280" s="15"/>
    </row>
    <row r="281" spans="2:5" x14ac:dyDescent="0.25">
      <c r="B281" s="1"/>
      <c r="C281" s="1"/>
      <c r="D281" s="1"/>
      <c r="E281" s="15"/>
    </row>
    <row r="282" spans="2:5" x14ac:dyDescent="0.25">
      <c r="B282" s="1"/>
      <c r="C282" s="1"/>
      <c r="D282" s="1"/>
      <c r="E282" s="15"/>
    </row>
    <row r="283" spans="2:5" x14ac:dyDescent="0.25">
      <c r="B283" s="1"/>
      <c r="C283" s="1"/>
      <c r="D283" s="1"/>
      <c r="E283" s="15"/>
    </row>
    <row r="284" spans="2:5" x14ac:dyDescent="0.25">
      <c r="B284" s="1"/>
      <c r="C284" s="1"/>
      <c r="D284" s="1"/>
      <c r="E284" s="15"/>
    </row>
    <row r="285" spans="2:5" x14ac:dyDescent="0.25">
      <c r="B285" s="1"/>
      <c r="C285" s="1"/>
      <c r="D285" s="1"/>
      <c r="E285" s="15"/>
    </row>
    <row r="286" spans="2:5" x14ac:dyDescent="0.25">
      <c r="B286" s="1"/>
      <c r="C286" s="1"/>
      <c r="D286" s="1"/>
      <c r="E286" s="15"/>
    </row>
    <row r="287" spans="2:5" x14ac:dyDescent="0.25">
      <c r="B287" s="1"/>
      <c r="C287" s="1"/>
      <c r="D287" s="1"/>
      <c r="E287" s="15"/>
    </row>
    <row r="288" spans="2:5" x14ac:dyDescent="0.25">
      <c r="B288" s="1"/>
      <c r="C288" s="1"/>
      <c r="D288" s="1"/>
      <c r="E288" s="15"/>
    </row>
    <row r="289" spans="2:5" x14ac:dyDescent="0.25">
      <c r="B289" s="1"/>
      <c r="C289" s="1"/>
      <c r="D289" s="1"/>
      <c r="E289" s="15"/>
    </row>
    <row r="290" spans="2:5" x14ac:dyDescent="0.25">
      <c r="B290" s="1"/>
      <c r="C290" s="1"/>
      <c r="D290" s="1"/>
      <c r="E290" s="15"/>
    </row>
    <row r="291" spans="2:5" x14ac:dyDescent="0.25">
      <c r="B291" s="1"/>
      <c r="C291" s="1"/>
      <c r="D291" s="1"/>
      <c r="E291" s="15"/>
    </row>
    <row r="292" spans="2:5" x14ac:dyDescent="0.25">
      <c r="B292" s="1"/>
      <c r="C292" s="1"/>
      <c r="D292" s="1"/>
      <c r="E292" s="15"/>
    </row>
    <row r="293" spans="2:5" x14ac:dyDescent="0.25">
      <c r="B293" s="1"/>
      <c r="C293" s="1"/>
      <c r="D293" s="1"/>
      <c r="E293" s="15"/>
    </row>
    <row r="294" spans="2:5" x14ac:dyDescent="0.25">
      <c r="B294" s="1"/>
      <c r="C294" s="1"/>
      <c r="D294" s="1"/>
      <c r="E294" s="15"/>
    </row>
    <row r="295" spans="2:5" x14ac:dyDescent="0.25">
      <c r="B295" s="1"/>
      <c r="C295" s="1"/>
      <c r="D295" s="1"/>
      <c r="E295" s="15"/>
    </row>
    <row r="296" spans="2:5" x14ac:dyDescent="0.25">
      <c r="B296" s="1"/>
      <c r="C296" s="1"/>
      <c r="D296" s="1"/>
      <c r="E296" s="15"/>
    </row>
    <row r="297" spans="2:5" x14ac:dyDescent="0.25">
      <c r="B297" s="1"/>
      <c r="C297" s="1"/>
      <c r="D297" s="1"/>
      <c r="E297" s="15"/>
    </row>
    <row r="298" spans="2:5" x14ac:dyDescent="0.25">
      <c r="B298" s="1"/>
      <c r="C298" s="1"/>
      <c r="D298" s="1"/>
      <c r="E298" s="15"/>
    </row>
    <row r="299" spans="2:5" x14ac:dyDescent="0.25">
      <c r="B299" s="1"/>
      <c r="C299" s="1"/>
      <c r="D299" s="1"/>
      <c r="E299" s="15"/>
    </row>
    <row r="300" spans="2:5" x14ac:dyDescent="0.25">
      <c r="B300" s="1"/>
      <c r="C300" s="1"/>
      <c r="D300" s="1"/>
      <c r="E300" s="15"/>
    </row>
    <row r="301" spans="2:5" x14ac:dyDescent="0.25">
      <c r="B301" s="1"/>
      <c r="C301" s="1"/>
      <c r="D301" s="1"/>
      <c r="E301" s="15"/>
    </row>
    <row r="302" spans="2:5" x14ac:dyDescent="0.25">
      <c r="B302" s="1"/>
      <c r="C302" s="1"/>
      <c r="D302" s="1"/>
      <c r="E302" s="15"/>
    </row>
    <row r="303" spans="2:5" x14ac:dyDescent="0.25">
      <c r="B303" s="1"/>
      <c r="C303" s="1"/>
      <c r="D303" s="1"/>
      <c r="E303" s="15"/>
    </row>
    <row r="304" spans="2:5" x14ac:dyDescent="0.25">
      <c r="B304" s="1"/>
      <c r="C304" s="1"/>
      <c r="D304" s="1"/>
      <c r="E304" s="15"/>
    </row>
    <row r="305" spans="2:5" x14ac:dyDescent="0.25">
      <c r="B305" s="1"/>
      <c r="C305" s="1"/>
      <c r="D305" s="1"/>
      <c r="E305" s="15"/>
    </row>
    <row r="306" spans="2:5" x14ac:dyDescent="0.25">
      <c r="B306" s="1"/>
      <c r="C306" s="1"/>
      <c r="D306" s="1"/>
      <c r="E306" s="15"/>
    </row>
    <row r="307" spans="2:5" x14ac:dyDescent="0.25">
      <c r="B307" s="1"/>
      <c r="C307" s="1"/>
      <c r="D307" s="1"/>
      <c r="E307" s="15"/>
    </row>
    <row r="308" spans="2:5" x14ac:dyDescent="0.25">
      <c r="B308" s="1"/>
      <c r="C308" s="1"/>
      <c r="D308" s="1"/>
      <c r="E308" s="15"/>
    </row>
    <row r="309" spans="2:5" x14ac:dyDescent="0.25">
      <c r="B309" s="1"/>
      <c r="C309" s="1"/>
      <c r="D309" s="1"/>
      <c r="E309" s="15"/>
    </row>
    <row r="310" spans="2:5" x14ac:dyDescent="0.25">
      <c r="B310" s="1"/>
      <c r="C310" s="1"/>
      <c r="D310" s="1"/>
      <c r="E310" s="15"/>
    </row>
    <row r="311" spans="2:5" x14ac:dyDescent="0.25">
      <c r="B311" s="1"/>
      <c r="C311" s="1"/>
      <c r="D311" s="1"/>
      <c r="E311" s="15"/>
    </row>
    <row r="312" spans="2:5" x14ac:dyDescent="0.25">
      <c r="B312" s="1"/>
      <c r="C312" s="1"/>
      <c r="D312" s="1"/>
      <c r="E312" s="15"/>
    </row>
    <row r="313" spans="2:5" x14ac:dyDescent="0.25">
      <c r="B313" s="1"/>
      <c r="C313" s="1"/>
      <c r="D313" s="1"/>
      <c r="E313" s="15"/>
    </row>
    <row r="314" spans="2:5" x14ac:dyDescent="0.25">
      <c r="B314" s="1"/>
      <c r="C314" s="1"/>
      <c r="D314" s="1"/>
      <c r="E314" s="15"/>
    </row>
    <row r="315" spans="2:5" x14ac:dyDescent="0.25">
      <c r="B315" s="1"/>
      <c r="C315" s="1"/>
      <c r="D315" s="1"/>
      <c r="E315" s="15"/>
    </row>
    <row r="316" spans="2:5" x14ac:dyDescent="0.25">
      <c r="B316" s="1"/>
      <c r="C316" s="1"/>
      <c r="D316" s="1"/>
      <c r="E316" s="15"/>
    </row>
    <row r="317" spans="2:5" x14ac:dyDescent="0.25">
      <c r="B317" s="1"/>
      <c r="C317" s="1"/>
      <c r="D317" s="1"/>
      <c r="E317" s="15"/>
    </row>
    <row r="318" spans="2:5" x14ac:dyDescent="0.25">
      <c r="B318" s="1"/>
      <c r="C318" s="1"/>
      <c r="D318" s="1"/>
      <c r="E318" s="15"/>
    </row>
    <row r="319" spans="2:5" x14ac:dyDescent="0.25">
      <c r="B319" s="1"/>
      <c r="C319" s="1"/>
      <c r="D319" s="1"/>
      <c r="E319" s="15"/>
    </row>
    <row r="320" spans="2:5" x14ac:dyDescent="0.25">
      <c r="B320" s="1"/>
      <c r="C320" s="1"/>
      <c r="D320" s="1"/>
      <c r="E320" s="15"/>
    </row>
    <row r="321" spans="2:5" x14ac:dyDescent="0.25">
      <c r="B321" s="1"/>
      <c r="C321" s="1"/>
      <c r="D321" s="1"/>
      <c r="E321" s="15"/>
    </row>
    <row r="322" spans="2:5" x14ac:dyDescent="0.25">
      <c r="B322" s="1"/>
      <c r="C322" s="1"/>
      <c r="D322" s="1"/>
      <c r="E322" s="15"/>
    </row>
    <row r="323" spans="2:5" x14ac:dyDescent="0.25">
      <c r="B323" s="1"/>
      <c r="C323" s="1"/>
      <c r="D323" s="1"/>
      <c r="E323" s="15"/>
    </row>
    <row r="324" spans="2:5" x14ac:dyDescent="0.25">
      <c r="B324" s="1"/>
      <c r="C324" s="1"/>
      <c r="D324" s="1"/>
      <c r="E324" s="15"/>
    </row>
    <row r="325" spans="2:5" x14ac:dyDescent="0.25">
      <c r="B325" s="1"/>
      <c r="C325" s="1"/>
      <c r="D325" s="1"/>
      <c r="E325" s="15"/>
    </row>
    <row r="326" spans="2:5" x14ac:dyDescent="0.25">
      <c r="B326" s="1"/>
      <c r="C326" s="1"/>
      <c r="D326" s="1"/>
      <c r="E326" s="15"/>
    </row>
    <row r="327" spans="2:5" x14ac:dyDescent="0.25">
      <c r="B327" s="1"/>
      <c r="C327" s="1"/>
      <c r="D327" s="1"/>
      <c r="E327" s="15"/>
    </row>
    <row r="328" spans="2:5" x14ac:dyDescent="0.25">
      <c r="B328" s="1"/>
      <c r="C328" s="1"/>
      <c r="D328" s="1"/>
      <c r="E328" s="15"/>
    </row>
    <row r="329" spans="2:5" x14ac:dyDescent="0.25">
      <c r="B329" s="1"/>
      <c r="C329" s="1"/>
      <c r="D329" s="1"/>
      <c r="E329" s="15"/>
    </row>
    <row r="330" spans="2:5" x14ac:dyDescent="0.25">
      <c r="B330" s="1"/>
      <c r="C330" s="1"/>
      <c r="D330" s="1"/>
      <c r="E330" s="15"/>
    </row>
    <row r="331" spans="2:5" x14ac:dyDescent="0.25">
      <c r="B331" s="1"/>
      <c r="C331" s="1"/>
      <c r="D331" s="1"/>
      <c r="E331" s="15"/>
    </row>
    <row r="332" spans="2:5" x14ac:dyDescent="0.25">
      <c r="B332" s="1"/>
      <c r="C332" s="1"/>
      <c r="D332" s="1"/>
      <c r="E332" s="15"/>
    </row>
    <row r="333" spans="2:5" x14ac:dyDescent="0.25">
      <c r="B333" s="1"/>
      <c r="C333" s="1"/>
      <c r="D333" s="1"/>
      <c r="E333" s="15"/>
    </row>
    <row r="334" spans="2:5" x14ac:dyDescent="0.25">
      <c r="B334" s="1"/>
      <c r="C334" s="1"/>
      <c r="D334" s="1"/>
      <c r="E334" s="15"/>
    </row>
    <row r="335" spans="2:5" x14ac:dyDescent="0.25">
      <c r="B335" s="1"/>
      <c r="C335" s="1"/>
      <c r="D335" s="1"/>
      <c r="E335" s="15"/>
    </row>
    <row r="336" spans="2:5" x14ac:dyDescent="0.25">
      <c r="B336" s="1"/>
      <c r="C336" s="1"/>
      <c r="D336" s="1"/>
      <c r="E336" s="15"/>
    </row>
    <row r="337" spans="2:5" x14ac:dyDescent="0.25">
      <c r="B337" s="1"/>
      <c r="C337" s="1"/>
      <c r="D337" s="1"/>
      <c r="E337" s="15"/>
    </row>
    <row r="338" spans="2:5" x14ac:dyDescent="0.25">
      <c r="B338" s="1"/>
      <c r="C338" s="1"/>
      <c r="D338" s="1"/>
      <c r="E338" s="15"/>
    </row>
    <row r="339" spans="2:5" x14ac:dyDescent="0.25">
      <c r="B339" s="1"/>
      <c r="C339" s="1"/>
      <c r="D339" s="1"/>
      <c r="E339" s="15"/>
    </row>
    <row r="340" spans="2:5" x14ac:dyDescent="0.25">
      <c r="B340" s="1"/>
      <c r="C340" s="1"/>
      <c r="D340" s="1"/>
      <c r="E340" s="15"/>
    </row>
    <row r="341" spans="2:5" x14ac:dyDescent="0.25">
      <c r="B341" s="1"/>
      <c r="C341" s="1"/>
      <c r="D341" s="1"/>
      <c r="E341" s="15"/>
    </row>
    <row r="342" spans="2:5" x14ac:dyDescent="0.25">
      <c r="B342" s="1"/>
      <c r="C342" s="1"/>
      <c r="D342" s="1"/>
      <c r="E342" s="15"/>
    </row>
    <row r="343" spans="2:5" x14ac:dyDescent="0.25">
      <c r="B343" s="1"/>
      <c r="C343" s="1"/>
      <c r="D343" s="1"/>
      <c r="E343" s="15"/>
    </row>
    <row r="344" spans="2:5" x14ac:dyDescent="0.25">
      <c r="B344" s="1"/>
      <c r="C344" s="1"/>
      <c r="D344" s="1"/>
      <c r="E344" s="15"/>
    </row>
    <row r="345" spans="2:5" x14ac:dyDescent="0.25">
      <c r="B345" s="1"/>
      <c r="C345" s="1"/>
      <c r="D345" s="1"/>
      <c r="E345" s="15"/>
    </row>
    <row r="346" spans="2:5" x14ac:dyDescent="0.25">
      <c r="B346" s="1"/>
      <c r="C346" s="1"/>
      <c r="D346" s="1"/>
      <c r="E346" s="15"/>
    </row>
    <row r="347" spans="2:5" x14ac:dyDescent="0.25">
      <c r="B347" s="1"/>
      <c r="C347" s="1"/>
      <c r="D347" s="1"/>
      <c r="E347" s="15"/>
    </row>
    <row r="348" spans="2:5" x14ac:dyDescent="0.25">
      <c r="B348" s="1"/>
      <c r="C348" s="1"/>
      <c r="D348" s="1"/>
      <c r="E348" s="15"/>
    </row>
    <row r="349" spans="2:5" x14ac:dyDescent="0.25">
      <c r="B349" s="1"/>
      <c r="C349" s="1"/>
      <c r="D349" s="1"/>
      <c r="E349" s="15"/>
    </row>
    <row r="350" spans="2:5" x14ac:dyDescent="0.25">
      <c r="B350" s="1"/>
      <c r="C350" s="1"/>
      <c r="D350" s="1"/>
      <c r="E350" s="15"/>
    </row>
    <row r="351" spans="2:5" x14ac:dyDescent="0.25">
      <c r="B351" s="1"/>
      <c r="C351" s="1"/>
      <c r="D351" s="1"/>
      <c r="E351" s="15"/>
    </row>
    <row r="352" spans="2:5" x14ac:dyDescent="0.25">
      <c r="B352" s="1"/>
      <c r="C352" s="1"/>
      <c r="D352" s="1"/>
      <c r="E352" s="15"/>
    </row>
    <row r="353" spans="2:5" x14ac:dyDescent="0.25">
      <c r="B353" s="1"/>
      <c r="C353" s="1"/>
      <c r="D353" s="1"/>
      <c r="E353" s="15"/>
    </row>
    <row r="354" spans="2:5" x14ac:dyDescent="0.25">
      <c r="B354" s="1"/>
      <c r="C354" s="1"/>
      <c r="D354" s="1"/>
      <c r="E354" s="15"/>
    </row>
    <row r="355" spans="2:5" x14ac:dyDescent="0.25">
      <c r="B355" s="1"/>
      <c r="C355" s="1"/>
      <c r="D355" s="1"/>
      <c r="E355" s="15"/>
    </row>
    <row r="356" spans="2:5" x14ac:dyDescent="0.25">
      <c r="B356" s="1"/>
      <c r="C356" s="1"/>
      <c r="D356" s="1"/>
      <c r="E356" s="15"/>
    </row>
    <row r="357" spans="2:5" x14ac:dyDescent="0.25">
      <c r="B357" s="1"/>
      <c r="C357" s="1"/>
      <c r="D357" s="1"/>
      <c r="E357" s="15"/>
    </row>
    <row r="358" spans="2:5" x14ac:dyDescent="0.25">
      <c r="B358" s="1"/>
      <c r="C358" s="1"/>
      <c r="D358" s="1"/>
      <c r="E358" s="15"/>
    </row>
    <row r="359" spans="2:5" x14ac:dyDescent="0.25">
      <c r="B359" s="1"/>
      <c r="C359" s="1"/>
      <c r="D359" s="1"/>
      <c r="E359" s="15"/>
    </row>
    <row r="360" spans="2:5" x14ac:dyDescent="0.25">
      <c r="B360" s="1"/>
      <c r="C360" s="1"/>
      <c r="D360" s="1"/>
      <c r="E360" s="15"/>
    </row>
    <row r="361" spans="2:5" x14ac:dyDescent="0.25">
      <c r="B361" s="1"/>
      <c r="C361" s="1"/>
      <c r="D361" s="1"/>
      <c r="E361" s="15"/>
    </row>
    <row r="362" spans="2:5" x14ac:dyDescent="0.25">
      <c r="B362" s="1"/>
      <c r="C362" s="1"/>
      <c r="D362" s="1"/>
      <c r="E362" s="15"/>
    </row>
    <row r="363" spans="2:5" x14ac:dyDescent="0.25">
      <c r="B363" s="1"/>
      <c r="C363" s="1"/>
      <c r="D363" s="1"/>
      <c r="E363" s="15"/>
    </row>
    <row r="364" spans="2:5" x14ac:dyDescent="0.25">
      <c r="B364" s="1"/>
      <c r="C364" s="1"/>
      <c r="D364" s="1"/>
      <c r="E364" s="15"/>
    </row>
    <row r="365" spans="2:5" x14ac:dyDescent="0.25">
      <c r="B365" s="1"/>
      <c r="C365" s="1"/>
      <c r="D365" s="1"/>
      <c r="E365" s="15"/>
    </row>
    <row r="366" spans="2:5" x14ac:dyDescent="0.25">
      <c r="B366" s="1"/>
      <c r="C366" s="1"/>
      <c r="D366" s="1"/>
      <c r="E366" s="15"/>
    </row>
    <row r="367" spans="2:5" x14ac:dyDescent="0.25">
      <c r="B367" s="1"/>
      <c r="C367" s="1"/>
      <c r="D367" s="1"/>
      <c r="E367" s="15"/>
    </row>
    <row r="368" spans="2:5" x14ac:dyDescent="0.25">
      <c r="B368" s="1"/>
      <c r="C368" s="1"/>
      <c r="D368" s="1"/>
      <c r="E368" s="15"/>
    </row>
    <row r="369" spans="2:5" x14ac:dyDescent="0.25">
      <c r="B369" s="1"/>
      <c r="C369" s="1"/>
      <c r="D369" s="1"/>
      <c r="E369" s="15"/>
    </row>
    <row r="370" spans="2:5" x14ac:dyDescent="0.25">
      <c r="B370" s="1"/>
      <c r="C370" s="1"/>
      <c r="D370" s="1"/>
      <c r="E370" s="15"/>
    </row>
    <row r="371" spans="2:5" x14ac:dyDescent="0.25">
      <c r="B371" s="1"/>
      <c r="C371" s="1"/>
      <c r="D371" s="1"/>
      <c r="E371" s="15"/>
    </row>
    <row r="372" spans="2:5" x14ac:dyDescent="0.25">
      <c r="B372" s="1"/>
      <c r="C372" s="1"/>
      <c r="D372" s="1"/>
      <c r="E372" s="15"/>
    </row>
    <row r="373" spans="2:5" x14ac:dyDescent="0.25">
      <c r="B373" s="1"/>
      <c r="C373" s="1"/>
      <c r="D373" s="1"/>
      <c r="E373" s="15"/>
    </row>
    <row r="374" spans="2:5" x14ac:dyDescent="0.25">
      <c r="B374" s="1"/>
      <c r="C374" s="1"/>
      <c r="D374" s="1"/>
      <c r="E374" s="15"/>
    </row>
    <row r="375" spans="2:5" x14ac:dyDescent="0.25">
      <c r="B375" s="1"/>
      <c r="C375" s="1"/>
      <c r="D375" s="1"/>
      <c r="E375" s="15"/>
    </row>
    <row r="376" spans="2:5" x14ac:dyDescent="0.25">
      <c r="B376" s="1"/>
      <c r="C376" s="1"/>
      <c r="D376" s="1"/>
      <c r="E376" s="15"/>
    </row>
    <row r="377" spans="2:5" x14ac:dyDescent="0.25">
      <c r="B377" s="1"/>
      <c r="C377" s="1"/>
      <c r="D377" s="1"/>
      <c r="E377" s="15"/>
    </row>
    <row r="378" spans="2:5" x14ac:dyDescent="0.25">
      <c r="B378" s="1"/>
      <c r="C378" s="1"/>
      <c r="D378" s="1"/>
      <c r="E378" s="15"/>
    </row>
    <row r="379" spans="2:5" x14ac:dyDescent="0.25">
      <c r="B379" s="1"/>
      <c r="C379" s="1"/>
      <c r="D379" s="1"/>
      <c r="E379" s="15"/>
    </row>
    <row r="380" spans="2:5" x14ac:dyDescent="0.25">
      <c r="B380" s="1"/>
      <c r="C380" s="1"/>
      <c r="D380" s="1"/>
      <c r="E380" s="15"/>
    </row>
    <row r="381" spans="2:5" x14ac:dyDescent="0.25">
      <c r="B381" s="1"/>
      <c r="C381" s="1"/>
      <c r="D381" s="1"/>
      <c r="E381" s="15"/>
    </row>
    <row r="382" spans="2:5" x14ac:dyDescent="0.25">
      <c r="B382" s="1"/>
      <c r="C382" s="1"/>
      <c r="D382" s="1"/>
      <c r="E382" s="15"/>
    </row>
    <row r="383" spans="2:5" x14ac:dyDescent="0.25">
      <c r="B383" s="1"/>
      <c r="C383" s="1"/>
      <c r="D383" s="1"/>
      <c r="E383" s="15"/>
    </row>
    <row r="384" spans="2:5" x14ac:dyDescent="0.25">
      <c r="B384" s="1"/>
      <c r="C384" s="1"/>
      <c r="D384" s="1"/>
      <c r="E384" s="15"/>
    </row>
    <row r="385" spans="2:5" x14ac:dyDescent="0.25">
      <c r="B385" s="1"/>
      <c r="C385" s="1"/>
      <c r="D385" s="1"/>
      <c r="E385" s="15"/>
    </row>
    <row r="386" spans="2:5" x14ac:dyDescent="0.25">
      <c r="B386" s="1"/>
      <c r="C386" s="1"/>
      <c r="D386" s="1"/>
      <c r="E386" s="15"/>
    </row>
    <row r="387" spans="2:5" x14ac:dyDescent="0.25">
      <c r="B387" s="1"/>
      <c r="C387" s="1"/>
      <c r="D387" s="1"/>
      <c r="E387" s="15"/>
    </row>
    <row r="388" spans="2:5" x14ac:dyDescent="0.25">
      <c r="B388" s="1"/>
      <c r="C388" s="1"/>
      <c r="D388" s="1"/>
      <c r="E388" s="15"/>
    </row>
    <row r="389" spans="2:5" x14ac:dyDescent="0.25">
      <c r="B389" s="1"/>
      <c r="C389" s="1"/>
      <c r="D389" s="1"/>
      <c r="E389" s="15"/>
    </row>
    <row r="390" spans="2:5" x14ac:dyDescent="0.25">
      <c r="B390" s="1"/>
      <c r="C390" s="1"/>
      <c r="D390" s="1"/>
      <c r="E390" s="15"/>
    </row>
    <row r="391" spans="2:5" x14ac:dyDescent="0.25">
      <c r="B391" s="1"/>
      <c r="C391" s="1"/>
      <c r="D391" s="1"/>
      <c r="E391" s="15"/>
    </row>
    <row r="392" spans="2:5" x14ac:dyDescent="0.25">
      <c r="B392" s="1"/>
      <c r="C392" s="1"/>
      <c r="D392" s="1"/>
      <c r="E392" s="15"/>
    </row>
    <row r="393" spans="2:5" x14ac:dyDescent="0.25">
      <c r="B393" s="1"/>
      <c r="C393" s="1"/>
      <c r="D393" s="1"/>
      <c r="E393" s="15"/>
    </row>
    <row r="394" spans="2:5" x14ac:dyDescent="0.25">
      <c r="B394" s="1"/>
      <c r="C394" s="1"/>
      <c r="D394" s="1"/>
      <c r="E394" s="15"/>
    </row>
    <row r="395" spans="2:5" x14ac:dyDescent="0.25">
      <c r="B395" s="1"/>
      <c r="C395" s="1"/>
      <c r="D395" s="1"/>
      <c r="E395" s="15"/>
    </row>
    <row r="396" spans="2:5" x14ac:dyDescent="0.25">
      <c r="B396" s="1"/>
      <c r="C396" s="1"/>
      <c r="D396" s="1"/>
      <c r="E396" s="15"/>
    </row>
    <row r="397" spans="2:5" x14ac:dyDescent="0.25">
      <c r="B397" s="1"/>
      <c r="C397" s="1"/>
      <c r="D397" s="1"/>
      <c r="E397" s="15"/>
    </row>
    <row r="398" spans="2:5" x14ac:dyDescent="0.25">
      <c r="B398" s="1"/>
      <c r="C398" s="1"/>
      <c r="D398" s="1"/>
      <c r="E398" s="15"/>
    </row>
    <row r="399" spans="2:5" x14ac:dyDescent="0.25">
      <c r="B399" s="1"/>
      <c r="C399" s="1"/>
      <c r="D399" s="1"/>
      <c r="E399" s="15"/>
    </row>
    <row r="400" spans="2:5" x14ac:dyDescent="0.25">
      <c r="B400" s="1"/>
      <c r="C400" s="1"/>
      <c r="D400" s="1"/>
      <c r="E400" s="15"/>
    </row>
    <row r="401" spans="2:5" x14ac:dyDescent="0.25">
      <c r="B401" s="1"/>
      <c r="C401" s="1"/>
      <c r="D401" s="1"/>
      <c r="E401" s="15"/>
    </row>
    <row r="402" spans="2:5" x14ac:dyDescent="0.25">
      <c r="B402" s="1"/>
      <c r="C402" s="1"/>
      <c r="D402" s="1"/>
      <c r="E402" s="15"/>
    </row>
    <row r="403" spans="2:5" x14ac:dyDescent="0.25">
      <c r="B403" s="1"/>
      <c r="C403" s="1"/>
      <c r="D403" s="1"/>
      <c r="E403" s="15"/>
    </row>
    <row r="404" spans="2:5" x14ac:dyDescent="0.25">
      <c r="B404" s="1"/>
      <c r="C404" s="1"/>
      <c r="D404" s="1"/>
      <c r="E404" s="15"/>
    </row>
    <row r="405" spans="2:5" x14ac:dyDescent="0.25">
      <c r="B405" s="1"/>
      <c r="C405" s="1"/>
      <c r="D405" s="1"/>
      <c r="E405" s="15"/>
    </row>
    <row r="406" spans="2:5" x14ac:dyDescent="0.25">
      <c r="B406" s="1"/>
      <c r="C406" s="1"/>
      <c r="D406" s="1"/>
      <c r="E406" s="15"/>
    </row>
    <row r="407" spans="2:5" x14ac:dyDescent="0.25">
      <c r="B407" s="1"/>
      <c r="C407" s="1"/>
      <c r="D407" s="1"/>
      <c r="E407" s="15"/>
    </row>
    <row r="408" spans="2:5" x14ac:dyDescent="0.25">
      <c r="B408" s="1"/>
      <c r="C408" s="1"/>
      <c r="D408" s="1"/>
      <c r="E408" s="15"/>
    </row>
    <row r="409" spans="2:5" x14ac:dyDescent="0.25">
      <c r="B409" s="1"/>
      <c r="C409" s="1"/>
      <c r="D409" s="1"/>
      <c r="E409" s="15"/>
    </row>
    <row r="410" spans="2:5" x14ac:dyDescent="0.25">
      <c r="B410" s="1"/>
      <c r="C410" s="1"/>
      <c r="D410" s="1"/>
      <c r="E410" s="15"/>
    </row>
    <row r="411" spans="2:5" x14ac:dyDescent="0.25">
      <c r="B411" s="1"/>
      <c r="C411" s="1"/>
      <c r="D411" s="1"/>
      <c r="E411" s="15"/>
    </row>
    <row r="412" spans="2:5" x14ac:dyDescent="0.25">
      <c r="B412" s="1"/>
      <c r="C412" s="1"/>
      <c r="D412" s="1"/>
      <c r="E412" s="15"/>
    </row>
    <row r="413" spans="2:5" x14ac:dyDescent="0.25">
      <c r="B413" s="1"/>
      <c r="C413" s="1"/>
      <c r="D413" s="1"/>
      <c r="E413" s="15"/>
    </row>
    <row r="414" spans="2:5" x14ac:dyDescent="0.25">
      <c r="B414" s="1"/>
      <c r="C414" s="1"/>
      <c r="D414" s="1"/>
      <c r="E414" s="15"/>
    </row>
    <row r="415" spans="2:5" x14ac:dyDescent="0.25">
      <c r="B415" s="1"/>
      <c r="C415" s="1"/>
      <c r="D415" s="1"/>
      <c r="E415" s="15"/>
    </row>
    <row r="416" spans="2:5" x14ac:dyDescent="0.25">
      <c r="B416" s="1"/>
      <c r="C416" s="1"/>
      <c r="D416" s="1"/>
      <c r="E416" s="15"/>
    </row>
    <row r="417" spans="2:5" x14ac:dyDescent="0.25">
      <c r="B417" s="1"/>
      <c r="C417" s="1"/>
      <c r="D417" s="1"/>
      <c r="E417" s="15"/>
    </row>
    <row r="418" spans="2:5" x14ac:dyDescent="0.25">
      <c r="B418" s="1"/>
      <c r="C418" s="1"/>
      <c r="D418" s="1"/>
      <c r="E418" s="15"/>
    </row>
    <row r="419" spans="2:5" x14ac:dyDescent="0.25">
      <c r="B419" s="1"/>
      <c r="C419" s="1"/>
      <c r="D419" s="1"/>
      <c r="E419" s="15"/>
    </row>
    <row r="420" spans="2:5" x14ac:dyDescent="0.25">
      <c r="B420" s="1"/>
      <c r="C420" s="1"/>
      <c r="D420" s="1"/>
      <c r="E420" s="15"/>
    </row>
    <row r="421" spans="2:5" x14ac:dyDescent="0.25">
      <c r="B421" s="1"/>
      <c r="C421" s="1"/>
      <c r="D421" s="1"/>
      <c r="E421" s="15"/>
    </row>
    <row r="422" spans="2:5" x14ac:dyDescent="0.25">
      <c r="B422" s="1"/>
      <c r="C422" s="1"/>
      <c r="D422" s="1"/>
      <c r="E422" s="15"/>
    </row>
    <row r="423" spans="2:5" x14ac:dyDescent="0.25">
      <c r="B423" s="1"/>
      <c r="C423" s="1"/>
      <c r="D423" s="1"/>
      <c r="E423" s="15"/>
    </row>
    <row r="424" spans="2:5" x14ac:dyDescent="0.25">
      <c r="B424" s="1"/>
      <c r="C424" s="1"/>
      <c r="D424" s="1"/>
      <c r="E424" s="15"/>
    </row>
    <row r="425" spans="2:5" x14ac:dyDescent="0.25">
      <c r="B425" s="1"/>
      <c r="C425" s="1"/>
      <c r="D425" s="1"/>
      <c r="E425" s="15"/>
    </row>
    <row r="426" spans="2:5" x14ac:dyDescent="0.25">
      <c r="B426" s="1"/>
      <c r="C426" s="1"/>
      <c r="D426" s="1"/>
      <c r="E426" s="15"/>
    </row>
    <row r="427" spans="2:5" x14ac:dyDescent="0.25">
      <c r="B427" s="1"/>
      <c r="C427" s="1"/>
      <c r="D427" s="1"/>
      <c r="E427" s="15"/>
    </row>
    <row r="428" spans="2:5" x14ac:dyDescent="0.25">
      <c r="B428" s="1"/>
      <c r="C428" s="1"/>
      <c r="D428" s="1"/>
      <c r="E428" s="15"/>
    </row>
    <row r="429" spans="2:5" x14ac:dyDescent="0.25">
      <c r="B429" s="1"/>
      <c r="C429" s="1"/>
      <c r="D429" s="1"/>
      <c r="E429" s="15"/>
    </row>
    <row r="430" spans="2:5" x14ac:dyDescent="0.25">
      <c r="B430" s="1"/>
      <c r="C430" s="1"/>
      <c r="D430" s="1"/>
      <c r="E430" s="15"/>
    </row>
    <row r="431" spans="2:5" x14ac:dyDescent="0.25">
      <c r="B431" s="1"/>
      <c r="C431" s="1"/>
      <c r="D431" s="1"/>
      <c r="E431" s="15"/>
    </row>
    <row r="432" spans="2:5" x14ac:dyDescent="0.25">
      <c r="B432" s="1"/>
      <c r="C432" s="1"/>
      <c r="D432" s="1"/>
      <c r="E432" s="15"/>
    </row>
    <row r="433" spans="2:5" x14ac:dyDescent="0.25">
      <c r="B433" s="1"/>
      <c r="C433" s="1"/>
      <c r="D433" s="1"/>
      <c r="E433" s="15"/>
    </row>
    <row r="434" spans="2:5" x14ac:dyDescent="0.25">
      <c r="B434" s="1"/>
      <c r="C434" s="1"/>
      <c r="D434" s="1"/>
      <c r="E434" s="15"/>
    </row>
    <row r="435" spans="2:5" x14ac:dyDescent="0.25">
      <c r="B435" s="1"/>
      <c r="C435" s="1"/>
      <c r="D435" s="1"/>
      <c r="E435" s="15"/>
    </row>
    <row r="436" spans="2:5" x14ac:dyDescent="0.25">
      <c r="B436" s="1"/>
      <c r="C436" s="1"/>
      <c r="D436" s="1"/>
      <c r="E436" s="15"/>
    </row>
    <row r="437" spans="2:5" x14ac:dyDescent="0.25">
      <c r="B437" s="1"/>
      <c r="C437" s="1"/>
      <c r="D437" s="1"/>
      <c r="E437" s="15"/>
    </row>
    <row r="438" spans="2:5" x14ac:dyDescent="0.25">
      <c r="B438" s="1"/>
      <c r="C438" s="1"/>
      <c r="D438" s="1"/>
      <c r="E438" s="15"/>
    </row>
  </sheetData>
  <sheetProtection password="CF7A" sheet="1" objects="1" scenarios="1" formatRows="0" insertRows="0"/>
  <mergeCells count="8">
    <mergeCell ref="B1:E1"/>
    <mergeCell ref="B2:E2"/>
    <mergeCell ref="E4:E6"/>
    <mergeCell ref="B3:E3"/>
    <mergeCell ref="A3:A6"/>
    <mergeCell ref="B4:B6"/>
    <mergeCell ref="D4:D6"/>
    <mergeCell ref="C4:C6"/>
  </mergeCells>
  <phoneticPr fontId="2" type="noConversion"/>
  <printOptions horizontalCentered="1"/>
  <pageMargins left="0.1" right="0.1" top="0.25" bottom="0.25" header="0.5" footer="0.5"/>
  <pageSetup paperSize="9" scale="92"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workbookViewId="0">
      <selection activeCell="E6" sqref="E6"/>
    </sheetView>
  </sheetViews>
  <sheetFormatPr defaultRowHeight="12" x14ac:dyDescent="0.2"/>
  <cols>
    <col min="1" max="1" width="5.28515625" customWidth="1"/>
    <col min="2" max="2" width="65.5703125" customWidth="1"/>
    <col min="3" max="3" width="25.140625" customWidth="1"/>
    <col min="4" max="4" width="18.42578125" customWidth="1"/>
    <col min="5" max="5" width="32.28515625" customWidth="1"/>
  </cols>
  <sheetData>
    <row r="1" spans="1:5" s="131" customFormat="1" ht="20.25" customHeight="1" x14ac:dyDescent="0.2">
      <c r="A1" s="133"/>
      <c r="B1" s="134" t="s">
        <v>203</v>
      </c>
      <c r="C1" s="134" t="s">
        <v>217</v>
      </c>
      <c r="D1" s="135" t="s">
        <v>108</v>
      </c>
      <c r="E1" s="231" t="s">
        <v>221</v>
      </c>
    </row>
    <row r="2" spans="1:5" s="131" customFormat="1" ht="45.75" customHeight="1" x14ac:dyDescent="0.2">
      <c r="A2" s="390">
        <v>3</v>
      </c>
      <c r="B2" s="387" t="s">
        <v>223</v>
      </c>
      <c r="C2" s="393" t="s">
        <v>181</v>
      </c>
      <c r="D2" s="396" t="s">
        <v>188</v>
      </c>
      <c r="E2" s="232" t="s">
        <v>222</v>
      </c>
    </row>
    <row r="3" spans="1:5" s="131" customFormat="1" ht="45" customHeight="1" x14ac:dyDescent="0.2">
      <c r="A3" s="391"/>
      <c r="B3" s="388"/>
      <c r="C3" s="394"/>
      <c r="D3" s="397"/>
      <c r="E3" s="232" t="s">
        <v>222</v>
      </c>
    </row>
    <row r="4" spans="1:5" s="131" customFormat="1" ht="36" customHeight="1" x14ac:dyDescent="0.2">
      <c r="A4" s="392"/>
      <c r="B4" s="389"/>
      <c r="C4" s="395"/>
      <c r="D4" s="398"/>
      <c r="E4" s="232" t="s">
        <v>182</v>
      </c>
    </row>
    <row r="5" spans="1:5" s="131" customFormat="1" ht="21.75" customHeight="1" x14ac:dyDescent="0.2">
      <c r="A5" s="136">
        <v>4</v>
      </c>
      <c r="B5" s="130" t="s">
        <v>275</v>
      </c>
      <c r="C5" s="132" t="str">
        <f>'Detailed Budget'!B49</f>
        <v>Food Budget Status</v>
      </c>
      <c r="D5" s="138" t="str">
        <f>'Detailed Budget'!C49</f>
        <v>OK</v>
      </c>
      <c r="E5" s="233"/>
    </row>
    <row r="6" spans="1:5" s="131" customFormat="1" ht="20.25" customHeight="1" x14ac:dyDescent="0.2">
      <c r="A6" s="136">
        <v>5</v>
      </c>
      <c r="B6" s="130" t="s">
        <v>224</v>
      </c>
      <c r="C6" s="130">
        <f>'Detailed Budget'!A21</f>
        <v>0</v>
      </c>
      <c r="D6" s="137">
        <f>'Detailed Budget'!B21</f>
        <v>0</v>
      </c>
      <c r="E6" s="233"/>
    </row>
    <row r="7" spans="1:5" s="131" customFormat="1" ht="30" customHeight="1" x14ac:dyDescent="0.2">
      <c r="A7" s="136">
        <v>6</v>
      </c>
      <c r="B7" s="225" t="s">
        <v>204</v>
      </c>
      <c r="C7" s="130" t="s">
        <v>177</v>
      </c>
      <c r="D7" s="226" t="s">
        <v>188</v>
      </c>
      <c r="E7" s="232" t="s">
        <v>178</v>
      </c>
    </row>
    <row r="8" spans="1:5" s="131" customFormat="1" ht="45" customHeight="1" x14ac:dyDescent="0.2">
      <c r="A8" s="136">
        <v>7</v>
      </c>
      <c r="B8" s="225" t="s">
        <v>208</v>
      </c>
      <c r="C8" s="130" t="s">
        <v>206</v>
      </c>
      <c r="D8" s="226" t="s">
        <v>188</v>
      </c>
      <c r="E8" s="232" t="s">
        <v>207</v>
      </c>
    </row>
    <row r="9" spans="1:5" s="131" customFormat="1" ht="30" customHeight="1" x14ac:dyDescent="0.2">
      <c r="A9" s="136">
        <v>8</v>
      </c>
      <c r="B9" s="225" t="s">
        <v>205</v>
      </c>
      <c r="C9" s="130" t="s">
        <v>179</v>
      </c>
      <c r="D9" s="226" t="s">
        <v>188</v>
      </c>
      <c r="E9" s="232" t="s">
        <v>180</v>
      </c>
    </row>
    <row r="10" spans="1:5" ht="30" thickBot="1" x14ac:dyDescent="0.25">
      <c r="A10" s="139">
        <v>9</v>
      </c>
      <c r="B10" s="227" t="s">
        <v>225</v>
      </c>
      <c r="C10" s="227" t="s">
        <v>218</v>
      </c>
      <c r="D10" s="210" t="s">
        <v>188</v>
      </c>
      <c r="E10" s="234" t="s">
        <v>219</v>
      </c>
    </row>
    <row r="11" spans="1:5" ht="15" x14ac:dyDescent="0.2">
      <c r="B11" s="228" t="s">
        <v>209</v>
      </c>
      <c r="C11" s="382"/>
      <c r="D11" s="383"/>
      <c r="E11" s="384"/>
    </row>
    <row r="12" spans="1:5" ht="36" customHeight="1" x14ac:dyDescent="0.2">
      <c r="B12" s="229" t="s">
        <v>210</v>
      </c>
      <c r="C12" s="380" t="s">
        <v>216</v>
      </c>
      <c r="D12" s="380"/>
      <c r="E12" s="381"/>
    </row>
    <row r="13" spans="1:5" ht="36" customHeight="1" x14ac:dyDescent="0.2">
      <c r="B13" s="229" t="s">
        <v>211</v>
      </c>
      <c r="C13" s="380" t="s">
        <v>220</v>
      </c>
      <c r="D13" s="380"/>
      <c r="E13" s="381"/>
    </row>
    <row r="14" spans="1:5" ht="36" customHeight="1" x14ac:dyDescent="0.2">
      <c r="B14" s="229" t="s">
        <v>212</v>
      </c>
      <c r="C14" s="380" t="s">
        <v>213</v>
      </c>
      <c r="D14" s="380"/>
      <c r="E14" s="381"/>
    </row>
    <row r="15" spans="1:5" ht="36" customHeight="1" x14ac:dyDescent="0.2">
      <c r="B15" s="229" t="s">
        <v>227</v>
      </c>
      <c r="C15" s="380" t="s">
        <v>215</v>
      </c>
      <c r="D15" s="380"/>
      <c r="E15" s="381"/>
    </row>
    <row r="16" spans="1:5" ht="36" customHeight="1" thickBot="1" x14ac:dyDescent="0.25">
      <c r="B16" s="230" t="s">
        <v>226</v>
      </c>
      <c r="C16" s="385" t="s">
        <v>214</v>
      </c>
      <c r="D16" s="385"/>
      <c r="E16" s="386"/>
    </row>
  </sheetData>
  <sheetProtection insertColumns="0" insertRows="0"/>
  <mergeCells count="10">
    <mergeCell ref="B2:B4"/>
    <mergeCell ref="A2:A4"/>
    <mergeCell ref="C2:C4"/>
    <mergeCell ref="D2:D4"/>
    <mergeCell ref="C12:E12"/>
    <mergeCell ref="C13:E13"/>
    <mergeCell ref="C14:E14"/>
    <mergeCell ref="C11:E11"/>
    <mergeCell ref="C16:E16"/>
    <mergeCell ref="C15:E15"/>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8"/>
  <sheetViews>
    <sheetView view="pageBreakPreview" topLeftCell="A4" zoomScaleNormal="100" zoomScaleSheetLayoutView="100" workbookViewId="0">
      <selection activeCell="E15" sqref="E15:J15"/>
    </sheetView>
  </sheetViews>
  <sheetFormatPr defaultRowHeight="12" x14ac:dyDescent="0.2"/>
  <cols>
    <col min="2" max="2" width="10.28515625" bestFit="1" customWidth="1"/>
    <col min="5" max="5" width="9.140625" customWidth="1"/>
    <col min="7" max="7" width="10.85546875" customWidth="1"/>
    <col min="8" max="8" width="9.140625" customWidth="1"/>
  </cols>
  <sheetData>
    <row r="1" spans="1:10" x14ac:dyDescent="0.2">
      <c r="A1" s="194"/>
      <c r="B1" s="194"/>
      <c r="C1" s="194"/>
      <c r="D1" s="194"/>
      <c r="E1" s="194"/>
      <c r="F1" s="194"/>
      <c r="G1" s="194"/>
      <c r="H1" s="194"/>
      <c r="I1" s="194"/>
      <c r="J1" s="194"/>
    </row>
    <row r="2" spans="1:10" x14ac:dyDescent="0.2">
      <c r="A2" s="194"/>
      <c r="B2" s="194"/>
      <c r="C2" s="194"/>
      <c r="D2" s="194"/>
      <c r="E2" s="194"/>
      <c r="F2" s="194"/>
      <c r="G2" s="194"/>
      <c r="H2" s="194"/>
      <c r="I2" s="194"/>
      <c r="J2" s="194"/>
    </row>
    <row r="3" spans="1:10" ht="12.75" thickBot="1" x14ac:dyDescent="0.25">
      <c r="A3" s="194"/>
      <c r="B3" s="194"/>
      <c r="C3" s="194"/>
      <c r="D3" s="194"/>
      <c r="E3" s="194"/>
      <c r="F3" s="194"/>
      <c r="G3" s="194"/>
      <c r="H3" s="194"/>
      <c r="I3" s="194"/>
      <c r="J3" s="194"/>
    </row>
    <row r="4" spans="1:10" ht="16.5" thickBot="1" x14ac:dyDescent="0.3">
      <c r="A4" s="195" t="s">
        <v>161</v>
      </c>
      <c r="B4" s="194"/>
      <c r="C4" s="194"/>
      <c r="D4" s="194"/>
      <c r="E4" s="194"/>
      <c r="F4" s="194"/>
      <c r="G4" s="206" t="s">
        <v>163</v>
      </c>
      <c r="H4" s="399" t="str">
        <f>'Training Proposal'!F16</f>
        <v>ISTP/2018/INS/</v>
      </c>
      <c r="I4" s="400"/>
      <c r="J4" s="401"/>
    </row>
    <row r="5" spans="1:10" ht="15.75" x14ac:dyDescent="0.25">
      <c r="A5" s="195" t="s">
        <v>134</v>
      </c>
      <c r="B5" s="194"/>
      <c r="C5" s="194"/>
      <c r="D5" s="194"/>
      <c r="E5" s="194"/>
      <c r="F5" s="194"/>
      <c r="G5" s="194"/>
      <c r="H5" s="194"/>
      <c r="I5" s="194"/>
      <c r="J5" s="194"/>
    </row>
    <row r="6" spans="1:10" ht="15.75" x14ac:dyDescent="0.25">
      <c r="A6" s="195" t="s">
        <v>135</v>
      </c>
      <c r="B6" s="194"/>
      <c r="C6" s="194"/>
      <c r="D6" s="194"/>
      <c r="E6" s="194"/>
      <c r="F6" s="194"/>
      <c r="G6" s="194"/>
      <c r="H6" s="194"/>
      <c r="I6" s="194"/>
      <c r="J6" s="194"/>
    </row>
    <row r="7" spans="1:10" ht="15.75" x14ac:dyDescent="0.25">
      <c r="A7" s="195" t="s">
        <v>151</v>
      </c>
      <c r="B7" s="194"/>
      <c r="C7" s="194"/>
      <c r="D7" s="194"/>
      <c r="E7" s="194"/>
      <c r="F7" s="194"/>
      <c r="G7" s="194"/>
      <c r="H7" s="194"/>
      <c r="I7" s="194"/>
      <c r="J7" s="194"/>
    </row>
    <row r="8" spans="1:10" ht="15.75" x14ac:dyDescent="0.25">
      <c r="A8" s="195" t="s">
        <v>136</v>
      </c>
      <c r="B8" s="194"/>
      <c r="C8" s="194"/>
      <c r="D8" s="194"/>
      <c r="E8" s="194"/>
      <c r="F8" s="194"/>
      <c r="G8" s="194"/>
      <c r="H8" s="194"/>
      <c r="I8" s="194"/>
      <c r="J8" s="194"/>
    </row>
    <row r="9" spans="1:10" ht="21" customHeight="1" x14ac:dyDescent="0.25">
      <c r="A9" s="195" t="s">
        <v>162</v>
      </c>
      <c r="B9" s="194"/>
      <c r="C9" s="194"/>
      <c r="D9" s="194"/>
      <c r="E9" s="194"/>
      <c r="F9" s="194"/>
      <c r="G9" s="194"/>
      <c r="H9" s="194"/>
      <c r="I9" s="194"/>
      <c r="J9" s="194"/>
    </row>
    <row r="10" spans="1:10" ht="15.75" x14ac:dyDescent="0.25">
      <c r="A10" s="195"/>
      <c r="B10" s="194"/>
      <c r="C10" s="194"/>
      <c r="D10" s="194"/>
      <c r="E10" s="194"/>
      <c r="F10" s="194"/>
      <c r="G10" s="194"/>
      <c r="H10" s="194"/>
      <c r="I10" s="194"/>
      <c r="J10" s="194"/>
    </row>
    <row r="11" spans="1:10" ht="15.75" x14ac:dyDescent="0.25">
      <c r="A11" s="195" t="s">
        <v>137</v>
      </c>
      <c r="B11" s="194"/>
      <c r="C11" s="194"/>
      <c r="D11" s="194"/>
      <c r="E11" s="194"/>
      <c r="F11" s="194"/>
      <c r="G11" s="194"/>
      <c r="H11" s="194"/>
      <c r="I11" s="194"/>
      <c r="J11" s="194"/>
    </row>
    <row r="12" spans="1:10" ht="15.75" x14ac:dyDescent="0.25">
      <c r="A12" s="204">
        <f>'Training Proposal'!B32</f>
        <v>0</v>
      </c>
      <c r="B12" s="194"/>
      <c r="C12" s="194"/>
      <c r="D12" s="194"/>
      <c r="E12" s="194"/>
      <c r="F12" s="194"/>
      <c r="G12" s="194"/>
      <c r="H12" s="194"/>
      <c r="I12" s="194"/>
      <c r="J12" s="194"/>
    </row>
    <row r="13" spans="1:10" x14ac:dyDescent="0.2">
      <c r="A13" s="194"/>
      <c r="B13" s="194"/>
      <c r="C13" s="194"/>
      <c r="D13" s="194"/>
      <c r="E13" s="194"/>
      <c r="F13" s="194"/>
      <c r="G13" s="194"/>
      <c r="H13" s="194"/>
      <c r="I13" s="194"/>
      <c r="J13" s="194"/>
    </row>
    <row r="14" spans="1:10" ht="15.75" x14ac:dyDescent="0.25">
      <c r="A14" s="196" t="s">
        <v>138</v>
      </c>
      <c r="B14" s="195"/>
      <c r="C14" s="195"/>
      <c r="D14" s="195"/>
      <c r="E14" s="195"/>
      <c r="F14" s="195"/>
      <c r="G14" s="195"/>
      <c r="H14" s="195"/>
      <c r="I14" s="195"/>
      <c r="J14" s="195"/>
    </row>
    <row r="15" spans="1:10" ht="35.25" customHeight="1" x14ac:dyDescent="0.25">
      <c r="A15" s="197" t="s">
        <v>139</v>
      </c>
      <c r="B15" s="195"/>
      <c r="C15" s="195"/>
      <c r="D15" s="195"/>
      <c r="E15" s="403">
        <f>'Training Proposal'!B33</f>
        <v>0</v>
      </c>
      <c r="F15" s="403"/>
      <c r="G15" s="403"/>
      <c r="H15" s="403"/>
      <c r="I15" s="403"/>
      <c r="J15" s="403"/>
    </row>
    <row r="16" spans="1:10" ht="5.25" customHeight="1" x14ac:dyDescent="0.25">
      <c r="A16" s="196" t="s">
        <v>156</v>
      </c>
      <c r="B16" s="195"/>
      <c r="C16" s="195"/>
      <c r="D16" s="195"/>
      <c r="E16" s="195"/>
      <c r="F16" s="195"/>
      <c r="G16" s="195"/>
      <c r="H16" s="195"/>
      <c r="I16" s="195"/>
      <c r="J16" s="195"/>
    </row>
    <row r="17" spans="1:10" ht="15.75" x14ac:dyDescent="0.25">
      <c r="A17" s="195"/>
      <c r="B17" s="195"/>
      <c r="C17" s="195"/>
      <c r="D17" s="195"/>
      <c r="E17" s="195"/>
      <c r="F17" s="195"/>
      <c r="G17" s="195"/>
      <c r="H17" s="195"/>
      <c r="I17" s="195"/>
      <c r="J17" s="195"/>
    </row>
    <row r="18" spans="1:10" ht="15.75" x14ac:dyDescent="0.25">
      <c r="A18" s="195" t="s">
        <v>157</v>
      </c>
      <c r="B18" s="195"/>
      <c r="C18" s="195"/>
      <c r="D18" s="195"/>
      <c r="E18" s="195"/>
      <c r="F18" s="195"/>
      <c r="G18" s="195"/>
      <c r="H18" s="404">
        <f>'Training Proposal'!B30</f>
        <v>0</v>
      </c>
      <c r="I18" s="404"/>
      <c r="J18" s="195"/>
    </row>
    <row r="19" spans="1:10" ht="15.75" x14ac:dyDescent="0.25">
      <c r="A19" s="195"/>
      <c r="B19" s="195"/>
      <c r="C19" s="195"/>
      <c r="D19" s="195"/>
      <c r="E19" s="195"/>
      <c r="F19" s="195"/>
      <c r="G19" s="195"/>
      <c r="H19" s="195"/>
      <c r="I19" s="195"/>
      <c r="J19" s="195"/>
    </row>
    <row r="20" spans="1:10" ht="35.25" customHeight="1" x14ac:dyDescent="0.2">
      <c r="A20" s="402" t="s">
        <v>158</v>
      </c>
      <c r="B20" s="402"/>
      <c r="C20" s="402"/>
      <c r="D20" s="402"/>
      <c r="E20" s="402"/>
      <c r="F20" s="402"/>
      <c r="G20" s="402"/>
      <c r="H20" s="402"/>
      <c r="I20" s="402"/>
      <c r="J20" s="402"/>
    </row>
    <row r="21" spans="1:10" ht="15.75" customHeight="1" x14ac:dyDescent="0.2">
      <c r="A21" s="198"/>
      <c r="B21" s="199" t="s">
        <v>159</v>
      </c>
      <c r="C21" s="198"/>
      <c r="D21" s="198"/>
      <c r="E21" s="405">
        <f>'Detailed Budget'!E12</f>
        <v>0</v>
      </c>
      <c r="F21" s="405"/>
      <c r="G21" s="199" t="s">
        <v>152</v>
      </c>
      <c r="H21" s="198"/>
      <c r="I21" s="198"/>
      <c r="J21" s="198"/>
    </row>
    <row r="22" spans="1:10" ht="22.5" customHeight="1" x14ac:dyDescent="0.25">
      <c r="A22" s="198"/>
      <c r="B22" s="200" t="s">
        <v>153</v>
      </c>
      <c r="C22" s="201"/>
      <c r="D22" s="201"/>
      <c r="E22" s="202"/>
      <c r="F22" s="201" t="s">
        <v>154</v>
      </c>
      <c r="G22" s="199"/>
      <c r="H22" s="198"/>
      <c r="I22" s="198"/>
      <c r="J22" s="198"/>
    </row>
    <row r="23" spans="1:10" ht="15.75" x14ac:dyDescent="0.25">
      <c r="A23" s="195"/>
      <c r="B23" s="195"/>
      <c r="C23" s="195"/>
      <c r="D23" s="195"/>
      <c r="E23" s="195"/>
      <c r="F23" s="195"/>
      <c r="G23" s="195"/>
      <c r="H23" s="195"/>
      <c r="I23" s="195"/>
      <c r="J23" s="195"/>
    </row>
    <row r="24" spans="1:10" ht="50.25" customHeight="1" x14ac:dyDescent="0.2">
      <c r="A24" s="402" t="s">
        <v>160</v>
      </c>
      <c r="B24" s="402"/>
      <c r="C24" s="402"/>
      <c r="D24" s="402"/>
      <c r="E24" s="402"/>
      <c r="F24" s="402"/>
      <c r="G24" s="402"/>
      <c r="H24" s="402"/>
      <c r="I24" s="402"/>
      <c r="J24" s="402"/>
    </row>
    <row r="25" spans="1:10" ht="15.75" x14ac:dyDescent="0.25">
      <c r="A25" s="195"/>
      <c r="B25" s="195"/>
      <c r="C25" s="195"/>
      <c r="D25" s="195"/>
      <c r="E25" s="195"/>
      <c r="F25" s="195"/>
      <c r="G25" s="195"/>
      <c r="H25" s="195"/>
      <c r="I25" s="195"/>
      <c r="J25" s="195"/>
    </row>
    <row r="26" spans="1:10" ht="36" customHeight="1" x14ac:dyDescent="0.2">
      <c r="A26" s="402" t="s">
        <v>193</v>
      </c>
      <c r="B26" s="402"/>
      <c r="C26" s="402"/>
      <c r="D26" s="402"/>
      <c r="E26" s="402"/>
      <c r="F26" s="402"/>
      <c r="G26" s="402"/>
      <c r="H26" s="402"/>
      <c r="I26" s="402"/>
      <c r="J26" s="402"/>
    </row>
    <row r="27" spans="1:10" ht="15.75" x14ac:dyDescent="0.25">
      <c r="A27" s="203" t="s">
        <v>144</v>
      </c>
      <c r="B27" s="195" t="s">
        <v>145</v>
      </c>
      <c r="C27" s="195"/>
      <c r="D27" s="195"/>
      <c r="E27" s="195"/>
      <c r="F27" s="195"/>
      <c r="G27" s="195"/>
      <c r="H27" s="195"/>
      <c r="I27" s="195"/>
      <c r="J27" s="195"/>
    </row>
    <row r="28" spans="1:10" ht="15.75" x14ac:dyDescent="0.25">
      <c r="A28" s="203" t="s">
        <v>146</v>
      </c>
      <c r="B28" s="195" t="s">
        <v>147</v>
      </c>
      <c r="C28" s="195"/>
      <c r="D28" s="195"/>
      <c r="E28" s="195"/>
      <c r="F28" s="195"/>
      <c r="G28" s="195"/>
      <c r="H28" s="195"/>
      <c r="I28" s="195"/>
      <c r="J28" s="195"/>
    </row>
    <row r="29" spans="1:10" ht="15.75" x14ac:dyDescent="0.25">
      <c r="A29" s="203" t="s">
        <v>148</v>
      </c>
      <c r="B29" s="195" t="s">
        <v>149</v>
      </c>
      <c r="C29" s="195"/>
      <c r="D29" s="195"/>
      <c r="E29" s="195"/>
      <c r="F29" s="195"/>
      <c r="G29" s="195"/>
      <c r="H29" s="195"/>
      <c r="I29" s="195"/>
      <c r="J29" s="195"/>
    </row>
    <row r="30" spans="1:10" ht="15.75" x14ac:dyDescent="0.25">
      <c r="A30" s="195"/>
      <c r="B30" s="195"/>
      <c r="C30" s="195"/>
      <c r="D30" s="195"/>
      <c r="E30" s="195"/>
      <c r="F30" s="195"/>
      <c r="G30" s="195"/>
      <c r="H30" s="195"/>
      <c r="I30" s="195"/>
      <c r="J30" s="195"/>
    </row>
    <row r="31" spans="1:10" ht="15.75" x14ac:dyDescent="0.25">
      <c r="A31" s="195"/>
      <c r="B31" s="195"/>
      <c r="C31" s="195"/>
      <c r="D31" s="195"/>
      <c r="E31" s="195"/>
      <c r="F31" s="195"/>
      <c r="G31" s="195"/>
      <c r="H31" s="195"/>
      <c r="I31" s="195"/>
      <c r="J31" s="195"/>
    </row>
    <row r="32" spans="1:10" ht="15.75" x14ac:dyDescent="0.25">
      <c r="A32" s="195"/>
      <c r="B32" s="195"/>
      <c r="C32" s="195"/>
      <c r="D32" s="195"/>
      <c r="E32" s="195"/>
      <c r="F32" s="195"/>
      <c r="G32" s="195"/>
      <c r="H32" s="195"/>
      <c r="I32" s="195"/>
      <c r="J32" s="195"/>
    </row>
    <row r="33" spans="1:10" ht="15.75" x14ac:dyDescent="0.25">
      <c r="A33" s="195" t="s">
        <v>150</v>
      </c>
      <c r="B33" s="195"/>
      <c r="C33" s="195"/>
      <c r="D33" s="195"/>
      <c r="E33" s="195"/>
      <c r="F33" s="195"/>
      <c r="G33" s="195"/>
      <c r="H33" s="195"/>
      <c r="I33" s="195"/>
      <c r="J33" s="195"/>
    </row>
    <row r="34" spans="1:10" ht="15.75" x14ac:dyDescent="0.25">
      <c r="A34" s="196" t="s">
        <v>142</v>
      </c>
      <c r="B34" s="195"/>
      <c r="C34" s="195"/>
      <c r="D34" s="195"/>
      <c r="E34" s="195"/>
      <c r="F34" s="195"/>
      <c r="G34" s="195"/>
      <c r="H34" s="195"/>
      <c r="I34" s="195"/>
      <c r="J34" s="195"/>
    </row>
    <row r="35" spans="1:10" ht="15.75" x14ac:dyDescent="0.25">
      <c r="A35" s="196" t="s">
        <v>140</v>
      </c>
      <c r="B35" s="195"/>
      <c r="C35" s="195"/>
      <c r="D35" s="195"/>
      <c r="E35" s="195"/>
      <c r="F35" s="195"/>
      <c r="G35" s="195"/>
      <c r="H35" s="195"/>
      <c r="I35" s="195"/>
      <c r="J35" s="195"/>
    </row>
    <row r="36" spans="1:10" ht="15.75" x14ac:dyDescent="0.25">
      <c r="A36" s="196" t="s">
        <v>141</v>
      </c>
      <c r="B36" s="195"/>
      <c r="C36" s="195"/>
      <c r="D36" s="195"/>
      <c r="E36" s="195"/>
      <c r="F36" s="195"/>
      <c r="G36" s="195"/>
      <c r="H36" s="195"/>
      <c r="I36" s="195"/>
      <c r="J36" s="195"/>
    </row>
    <row r="37" spans="1:10" ht="15.75" x14ac:dyDescent="0.25">
      <c r="A37" s="195"/>
      <c r="B37" s="195"/>
      <c r="C37" s="195"/>
      <c r="D37" s="195"/>
      <c r="E37" s="195"/>
      <c r="F37" s="195"/>
      <c r="G37" s="195"/>
      <c r="H37" s="195"/>
      <c r="I37" s="195"/>
      <c r="J37" s="195"/>
    </row>
    <row r="38" spans="1:10" ht="15.75" x14ac:dyDescent="0.25">
      <c r="A38" s="195" t="s">
        <v>143</v>
      </c>
      <c r="B38" s="195"/>
      <c r="C38" s="195"/>
      <c r="D38" s="195"/>
      <c r="E38" s="195"/>
      <c r="F38" s="195"/>
      <c r="G38" s="195"/>
      <c r="H38" s="195"/>
      <c r="I38" s="195"/>
      <c r="J38" s="195"/>
    </row>
    <row r="39" spans="1:10" ht="15.75" x14ac:dyDescent="0.25">
      <c r="A39" s="203" t="s">
        <v>144</v>
      </c>
      <c r="B39" s="204">
        <f>'Training Proposal'!D74</f>
        <v>0</v>
      </c>
      <c r="C39" s="195"/>
      <c r="D39" s="195"/>
      <c r="E39" s="195"/>
      <c r="F39" s="195"/>
      <c r="G39" s="195"/>
      <c r="H39" s="195"/>
      <c r="I39" s="195"/>
      <c r="J39" s="195"/>
    </row>
    <row r="40" spans="1:10" ht="15.75" x14ac:dyDescent="0.25">
      <c r="A40" s="195"/>
      <c r="B40" s="204">
        <f>'Training Proposal'!D75</f>
        <v>0</v>
      </c>
      <c r="C40" s="195"/>
      <c r="D40" s="195"/>
      <c r="E40" s="195"/>
      <c r="F40" s="195"/>
      <c r="G40" s="195"/>
      <c r="H40" s="195"/>
      <c r="I40" s="195"/>
      <c r="J40" s="195"/>
    </row>
    <row r="41" spans="1:10" ht="15.75" x14ac:dyDescent="0.25">
      <c r="A41" s="195"/>
      <c r="B41" s="204">
        <f>'Training Proposal'!D73</f>
        <v>0</v>
      </c>
      <c r="C41" s="195"/>
      <c r="D41" s="195"/>
      <c r="E41" s="195"/>
      <c r="F41" s="195"/>
      <c r="G41" s="195"/>
      <c r="H41" s="195"/>
      <c r="I41" s="195"/>
      <c r="J41" s="195"/>
    </row>
    <row r="42" spans="1:10" ht="15.75" x14ac:dyDescent="0.25">
      <c r="A42" s="195"/>
      <c r="B42" s="195"/>
      <c r="C42" s="195"/>
      <c r="D42" s="195"/>
      <c r="E42" s="195"/>
      <c r="F42" s="195"/>
      <c r="G42" s="195"/>
      <c r="H42" s="195"/>
      <c r="I42" s="195"/>
      <c r="J42" s="195" t="s">
        <v>155</v>
      </c>
    </row>
    <row r="43" spans="1:10" ht="15.75" x14ac:dyDescent="0.25">
      <c r="A43" s="193"/>
      <c r="B43" s="193"/>
      <c r="C43" s="193"/>
      <c r="D43" s="193"/>
      <c r="E43" s="193"/>
      <c r="F43" s="193"/>
      <c r="G43" s="193"/>
      <c r="H43" s="193"/>
      <c r="I43" s="193"/>
      <c r="J43" s="193"/>
    </row>
    <row r="44" spans="1:10" ht="15.75" x14ac:dyDescent="0.25">
      <c r="A44" s="193"/>
      <c r="B44" s="193"/>
      <c r="C44" s="193"/>
      <c r="D44" s="193"/>
      <c r="E44" s="193"/>
      <c r="F44" s="193"/>
      <c r="G44" s="193"/>
      <c r="H44" s="193"/>
      <c r="I44" s="193"/>
      <c r="J44" s="193"/>
    </row>
    <row r="45" spans="1:10" ht="15.75" x14ac:dyDescent="0.25">
      <c r="A45" s="193"/>
      <c r="B45" s="193"/>
      <c r="C45" s="193"/>
      <c r="D45" s="193"/>
      <c r="E45" s="193"/>
      <c r="F45" s="193"/>
      <c r="G45" s="193"/>
      <c r="H45" s="193"/>
      <c r="I45" s="193"/>
      <c r="J45" s="193"/>
    </row>
    <row r="46" spans="1:10" ht="15.75" x14ac:dyDescent="0.25">
      <c r="A46" s="193"/>
      <c r="B46" s="193"/>
      <c r="C46" s="193"/>
      <c r="D46" s="193"/>
      <c r="E46" s="193"/>
      <c r="F46" s="193"/>
      <c r="G46" s="193"/>
      <c r="H46" s="193"/>
      <c r="I46" s="193"/>
      <c r="J46" s="193"/>
    </row>
    <row r="47" spans="1:10" ht="15.75" x14ac:dyDescent="0.25">
      <c r="A47" s="193"/>
      <c r="B47" s="193"/>
      <c r="C47" s="193"/>
      <c r="D47" s="193"/>
      <c r="E47" s="193"/>
      <c r="F47" s="193"/>
      <c r="G47" s="193"/>
      <c r="H47" s="193"/>
      <c r="I47" s="193"/>
      <c r="J47" s="193"/>
    </row>
    <row r="48" spans="1:10" ht="15.75" x14ac:dyDescent="0.25">
      <c r="A48" s="193"/>
      <c r="B48" s="193"/>
      <c r="C48" s="193"/>
      <c r="D48" s="193"/>
      <c r="E48" s="193"/>
      <c r="F48" s="193"/>
      <c r="G48" s="193"/>
      <c r="H48" s="193"/>
      <c r="I48" s="193"/>
      <c r="J48" s="193"/>
    </row>
  </sheetData>
  <sheetProtection algorithmName="SHA-512" hashValue="y9oJ59m3LcDorGMR9vjhZ14d3pNXKIb6Q8o0jedVlBYb0O+7TB+LqQc8wE7F8p9Cu/baP3QwJfiyupFunKhyEQ==" saltValue="+G64KlgWifGUeBE6cdp2iw==" spinCount="100000" sheet="1" objects="1" scenarios="1" formatRows="0" insertRows="0"/>
  <mergeCells count="7">
    <mergeCell ref="H4:J4"/>
    <mergeCell ref="A20:J20"/>
    <mergeCell ref="A24:J24"/>
    <mergeCell ref="A26:J26"/>
    <mergeCell ref="E15:J15"/>
    <mergeCell ref="H18:I18"/>
    <mergeCell ref="E21:F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3"/>
  <sheetViews>
    <sheetView view="pageBreakPreview" zoomScaleNormal="100" zoomScaleSheetLayoutView="100" workbookViewId="0">
      <selection activeCell="C51" sqref="C51"/>
    </sheetView>
  </sheetViews>
  <sheetFormatPr defaultRowHeight="12" x14ac:dyDescent="0.2"/>
  <cols>
    <col min="1" max="1" width="4" customWidth="1"/>
    <col min="2" max="2" width="12.5703125" customWidth="1"/>
    <col min="3" max="3" width="9.140625" customWidth="1"/>
    <col min="4" max="4" width="13.5703125" customWidth="1"/>
    <col min="5" max="5" width="9.140625" customWidth="1"/>
    <col min="7" max="7" width="10.85546875" customWidth="1"/>
    <col min="8" max="8" width="9.140625" customWidth="1"/>
    <col min="11" max="11" width="3.5703125" customWidth="1"/>
  </cols>
  <sheetData>
    <row r="1" spans="1:10" ht="12.75" thickBot="1" x14ac:dyDescent="0.25">
      <c r="A1" s="194"/>
      <c r="B1" s="194"/>
      <c r="C1" s="194"/>
      <c r="D1" s="194"/>
      <c r="E1" s="194"/>
      <c r="F1" s="194"/>
      <c r="G1" s="194"/>
      <c r="H1" s="194"/>
      <c r="I1" s="194"/>
      <c r="J1" s="194"/>
    </row>
    <row r="2" spans="1:10" ht="16.5" thickBot="1" x14ac:dyDescent="0.3">
      <c r="A2" s="195" t="s">
        <v>161</v>
      </c>
      <c r="B2" s="194"/>
      <c r="C2" s="194"/>
      <c r="D2" s="194"/>
      <c r="E2" s="194"/>
      <c r="F2" s="194"/>
      <c r="G2" s="206" t="s">
        <v>163</v>
      </c>
      <c r="H2" s="399" t="str">
        <f>'Training Proposal'!F16</f>
        <v>ISTP/2018/INS/</v>
      </c>
      <c r="I2" s="400"/>
      <c r="J2" s="401"/>
    </row>
    <row r="3" spans="1:10" ht="15.75" x14ac:dyDescent="0.25">
      <c r="A3" s="195" t="s">
        <v>134</v>
      </c>
      <c r="B3" s="194"/>
      <c r="C3" s="194"/>
      <c r="D3" s="194"/>
      <c r="E3" s="194"/>
      <c r="F3" s="194"/>
      <c r="G3" s="194"/>
      <c r="H3" s="194"/>
      <c r="I3" s="194"/>
      <c r="J3" s="194"/>
    </row>
    <row r="4" spans="1:10" ht="15.75" x14ac:dyDescent="0.25">
      <c r="A4" s="195" t="s">
        <v>135</v>
      </c>
      <c r="B4" s="194"/>
      <c r="C4" s="194"/>
      <c r="D4" s="194"/>
      <c r="E4" s="194"/>
      <c r="F4" s="194"/>
      <c r="G4" s="194"/>
      <c r="H4" s="194"/>
      <c r="I4" s="194"/>
      <c r="J4" s="194"/>
    </row>
    <row r="5" spans="1:10" ht="15.75" x14ac:dyDescent="0.25">
      <c r="A5" s="195" t="s">
        <v>151</v>
      </c>
      <c r="B5" s="194"/>
      <c r="C5" s="194"/>
      <c r="D5" s="194"/>
      <c r="E5" s="194"/>
      <c r="F5" s="194"/>
      <c r="G5" s="194"/>
      <c r="H5" s="194"/>
      <c r="I5" s="194"/>
      <c r="J5" s="194"/>
    </row>
    <row r="6" spans="1:10" ht="15.75" x14ac:dyDescent="0.25">
      <c r="A6" s="195" t="s">
        <v>136</v>
      </c>
      <c r="B6" s="194"/>
      <c r="C6" s="194"/>
      <c r="D6" s="194"/>
      <c r="E6" s="194"/>
      <c r="F6" s="194"/>
      <c r="G6" s="194"/>
      <c r="H6" s="194"/>
      <c r="I6" s="194"/>
      <c r="J6" s="194"/>
    </row>
    <row r="7" spans="1:10" ht="21" customHeight="1" x14ac:dyDescent="0.25">
      <c r="A7" s="195" t="s">
        <v>162</v>
      </c>
      <c r="B7" s="194"/>
      <c r="C7" s="194"/>
      <c r="D7" s="194"/>
      <c r="E7" s="194"/>
      <c r="F7" s="194"/>
      <c r="G7" s="194"/>
      <c r="H7" s="194"/>
      <c r="I7" s="194"/>
      <c r="J7" s="194"/>
    </row>
    <row r="8" spans="1:10" ht="15.75" x14ac:dyDescent="0.25">
      <c r="A8" s="195"/>
      <c r="B8" s="194"/>
      <c r="C8" s="194"/>
      <c r="D8" s="194"/>
      <c r="E8" s="194"/>
      <c r="F8" s="194"/>
      <c r="G8" s="194"/>
      <c r="H8" s="194"/>
      <c r="I8" s="194"/>
      <c r="J8" s="194"/>
    </row>
    <row r="9" spans="1:10" ht="15.75" x14ac:dyDescent="0.25">
      <c r="A9" s="195" t="s">
        <v>137</v>
      </c>
      <c r="B9" s="194"/>
      <c r="C9" s="194"/>
      <c r="D9" s="194"/>
      <c r="E9" s="194"/>
      <c r="F9" s="194"/>
      <c r="G9" s="194"/>
      <c r="H9" s="194"/>
      <c r="I9" s="194"/>
      <c r="J9" s="194"/>
    </row>
    <row r="10" spans="1:10" ht="15.75" x14ac:dyDescent="0.25">
      <c r="A10" s="204">
        <f>'Training Proposal'!B32</f>
        <v>0</v>
      </c>
      <c r="B10" s="194"/>
      <c r="C10" s="194"/>
      <c r="D10" s="194"/>
      <c r="E10" s="194"/>
      <c r="F10" s="194"/>
      <c r="G10" s="194"/>
      <c r="H10" s="194"/>
      <c r="I10" s="194"/>
      <c r="J10" s="194"/>
    </row>
    <row r="11" spans="1:10" x14ac:dyDescent="0.2">
      <c r="A11" s="194"/>
      <c r="B11" s="194"/>
      <c r="C11" s="194"/>
      <c r="D11" s="194"/>
      <c r="E11" s="194"/>
      <c r="F11" s="194"/>
      <c r="G11" s="194"/>
      <c r="H11" s="194"/>
      <c r="I11" s="194"/>
      <c r="J11" s="194"/>
    </row>
    <row r="12" spans="1:10" ht="15.75" x14ac:dyDescent="0.25">
      <c r="A12" s="196" t="s">
        <v>183</v>
      </c>
      <c r="B12" s="195"/>
      <c r="C12" s="195"/>
      <c r="D12" s="195"/>
      <c r="E12" s="195"/>
      <c r="F12" s="195"/>
      <c r="G12" s="195"/>
      <c r="H12" s="195"/>
      <c r="I12" s="195"/>
      <c r="J12" s="195"/>
    </row>
    <row r="13" spans="1:10" ht="32.25" customHeight="1" x14ac:dyDescent="0.25">
      <c r="A13" s="197" t="s">
        <v>139</v>
      </c>
      <c r="B13" s="195"/>
      <c r="C13" s="195"/>
      <c r="D13" s="195"/>
      <c r="E13" s="403">
        <f>'Training Proposal'!B33</f>
        <v>0</v>
      </c>
      <c r="F13" s="403"/>
      <c r="G13" s="403"/>
      <c r="H13" s="403"/>
      <c r="I13" s="403"/>
      <c r="J13" s="403"/>
    </row>
    <row r="14" spans="1:10" ht="5.25" customHeight="1" x14ac:dyDescent="0.25">
      <c r="A14" s="196" t="s">
        <v>156</v>
      </c>
      <c r="B14" s="195"/>
      <c r="C14" s="195"/>
      <c r="D14" s="195"/>
      <c r="E14" s="195"/>
      <c r="F14" s="195"/>
      <c r="G14" s="195"/>
      <c r="H14" s="195"/>
      <c r="I14" s="195"/>
      <c r="J14" s="195"/>
    </row>
    <row r="15" spans="1:10" ht="15.75" x14ac:dyDescent="0.25">
      <c r="A15" s="195"/>
      <c r="B15" s="195"/>
      <c r="C15" s="195"/>
      <c r="D15" s="195"/>
      <c r="E15" s="195"/>
      <c r="F15" s="195"/>
      <c r="G15" s="195"/>
      <c r="H15" s="195"/>
      <c r="I15" s="195"/>
      <c r="J15" s="195"/>
    </row>
    <row r="16" spans="1:10" ht="15.75" x14ac:dyDescent="0.25">
      <c r="A16" s="195" t="s">
        <v>157</v>
      </c>
      <c r="B16" s="195"/>
      <c r="C16" s="195"/>
      <c r="D16" s="195"/>
      <c r="E16" s="195"/>
      <c r="F16" s="195"/>
      <c r="G16" s="195"/>
      <c r="H16" s="406">
        <f>'Training Proposal'!B30</f>
        <v>0</v>
      </c>
      <c r="I16" s="406"/>
      <c r="J16" s="195"/>
    </row>
    <row r="17" spans="1:10" ht="15.75" x14ac:dyDescent="0.25">
      <c r="A17" s="195"/>
      <c r="B17" s="195"/>
      <c r="C17" s="195"/>
      <c r="D17" s="195"/>
      <c r="E17" s="195"/>
      <c r="F17" s="195"/>
      <c r="G17" s="195"/>
      <c r="H17" s="195"/>
      <c r="I17" s="195"/>
      <c r="J17" s="195"/>
    </row>
    <row r="18" spans="1:10" ht="35.25" customHeight="1" x14ac:dyDescent="0.2">
      <c r="A18" s="402" t="s">
        <v>187</v>
      </c>
      <c r="B18" s="402"/>
      <c r="C18" s="402"/>
      <c r="D18" s="402"/>
      <c r="E18" s="402"/>
      <c r="F18" s="402"/>
      <c r="G18" s="402"/>
      <c r="H18" s="402"/>
      <c r="I18" s="402"/>
      <c r="J18" s="402"/>
    </row>
    <row r="19" spans="1:10" ht="15.75" x14ac:dyDescent="0.25">
      <c r="A19" s="195"/>
      <c r="B19" s="195"/>
      <c r="C19" s="195"/>
      <c r="D19" s="195"/>
      <c r="E19" s="195"/>
      <c r="F19" s="195"/>
      <c r="G19" s="195"/>
      <c r="H19" s="195"/>
      <c r="I19" s="195"/>
      <c r="J19" s="195"/>
    </row>
    <row r="20" spans="1:10" ht="15.75" x14ac:dyDescent="0.25">
      <c r="A20" s="203" t="s">
        <v>144</v>
      </c>
      <c r="B20" s="195" t="s">
        <v>184</v>
      </c>
      <c r="C20" s="195"/>
      <c r="D20" s="204" t="str">
        <f>IF('Training Proposal'!D15="No","Not Satisfactory - Please see comments", "Satisfactory")</f>
        <v>Satisfactory</v>
      </c>
      <c r="E20" s="195"/>
      <c r="F20" s="195"/>
      <c r="G20" s="195"/>
      <c r="H20" s="195"/>
      <c r="I20" s="195"/>
      <c r="J20" s="195"/>
    </row>
    <row r="21" spans="1:10" ht="15.75" x14ac:dyDescent="0.25">
      <c r="A21" s="203" t="s">
        <v>146</v>
      </c>
      <c r="B21" s="195" t="s">
        <v>77</v>
      </c>
      <c r="C21" s="195"/>
      <c r="D21" s="204" t="str">
        <f>IF('Training Proposal'!D16="No","Not Satisfactory - Please see comments", "Satisfactory")</f>
        <v>Satisfactory</v>
      </c>
      <c r="E21" s="195"/>
      <c r="F21" s="195"/>
      <c r="G21" s="195"/>
      <c r="H21" s="195"/>
      <c r="I21" s="195"/>
      <c r="J21" s="195"/>
    </row>
    <row r="22" spans="1:10" ht="15.75" x14ac:dyDescent="0.25">
      <c r="A22" s="203" t="s">
        <v>148</v>
      </c>
      <c r="B22" s="195" t="s">
        <v>51</v>
      </c>
      <c r="C22" s="195"/>
      <c r="D22" s="204" t="str">
        <f>IF('Training Proposal'!D17="No","Not Satisfactory - Please see comments", "Satisfactory")</f>
        <v>Satisfactory</v>
      </c>
      <c r="E22" s="195"/>
      <c r="F22" s="195"/>
      <c r="G22" s="195"/>
      <c r="H22" s="195"/>
      <c r="I22" s="195"/>
      <c r="J22" s="195"/>
    </row>
    <row r="23" spans="1:10" ht="15.75" x14ac:dyDescent="0.25">
      <c r="A23" s="203" t="s">
        <v>189</v>
      </c>
      <c r="B23" s="195" t="s">
        <v>78</v>
      </c>
      <c r="C23" s="195"/>
      <c r="D23" s="204" t="str">
        <f>IF('Training Proposal'!D18="No","Not Satisfactory - Please see comments", "Satisfactory")</f>
        <v>Satisfactory</v>
      </c>
      <c r="E23" s="195"/>
      <c r="F23" s="195"/>
      <c r="G23" s="195"/>
      <c r="H23" s="195"/>
      <c r="I23" s="195"/>
      <c r="J23" s="195"/>
    </row>
    <row r="24" spans="1:10" ht="15.75" x14ac:dyDescent="0.25">
      <c r="A24" s="203" t="s">
        <v>190</v>
      </c>
      <c r="B24" s="195" t="s">
        <v>186</v>
      </c>
      <c r="C24" s="195"/>
      <c r="D24" s="204" t="e">
        <f>IF(CHECKLIST!#REF!="OK","Day 1 Satisfactory","Day 1 Not Satisfactory - Please see comments") &amp; IF(CHECKLIST!D3="OK","  Day 2 Satisfactory","  Day 2 Not Satisfactory - Please see comments")</f>
        <v>#REF!</v>
      </c>
      <c r="E24" s="195"/>
      <c r="F24" s="195"/>
      <c r="G24" s="195"/>
      <c r="H24" s="195"/>
      <c r="I24" s="195"/>
      <c r="J24" s="195"/>
    </row>
    <row r="25" spans="1:10" ht="15.75" x14ac:dyDescent="0.25">
      <c r="A25" s="203" t="s">
        <v>191</v>
      </c>
      <c r="B25" s="195" t="s">
        <v>185</v>
      </c>
      <c r="C25" s="195"/>
      <c r="D25" s="204" t="str">
        <f>IF(CHECKLIST!D5="PLEASE CHECK","Food Budget is more than Rs. 500 per day", "Food Budget is Satisfactory")</f>
        <v>Food Budget is Satisfactory</v>
      </c>
      <c r="E25" s="195"/>
      <c r="F25" s="195"/>
      <c r="G25" s="195"/>
      <c r="H25" s="195"/>
      <c r="I25" s="195"/>
      <c r="J25" s="195"/>
    </row>
    <row r="26" spans="1:10" ht="15.75" x14ac:dyDescent="0.25">
      <c r="A26" s="195"/>
      <c r="B26" s="195"/>
      <c r="C26" s="195"/>
      <c r="D26" s="204" t="str">
        <f>IF(CHECKLIST!D2="PLEASE CHECK","Single lecturer is paid for more than 3 hours a day","Lecturer Fees are appropriate")</f>
        <v>Single lecturer is paid for more than 3 hours a day</v>
      </c>
      <c r="E26" s="195"/>
      <c r="F26" s="195"/>
      <c r="G26" s="195"/>
      <c r="H26" s="195"/>
      <c r="I26" s="195"/>
      <c r="J26" s="195"/>
    </row>
    <row r="27" spans="1:10" ht="24.75" customHeight="1" x14ac:dyDescent="0.25">
      <c r="A27" s="203"/>
      <c r="B27" s="195" t="s">
        <v>201</v>
      </c>
      <c r="C27" s="204" t="s">
        <v>202</v>
      </c>
      <c r="E27" s="195"/>
      <c r="F27" s="195"/>
      <c r="G27" s="195"/>
      <c r="H27" s="195"/>
      <c r="I27" s="195"/>
      <c r="J27" s="195"/>
    </row>
    <row r="28" spans="1:10" ht="24" customHeight="1" x14ac:dyDescent="0.25">
      <c r="A28" s="195"/>
      <c r="B28" s="195"/>
      <c r="C28" s="204" t="s">
        <v>202</v>
      </c>
      <c r="E28" s="195"/>
      <c r="F28" s="195"/>
      <c r="G28" s="195"/>
      <c r="H28" s="195"/>
      <c r="I28" s="195"/>
      <c r="J28" s="195"/>
    </row>
    <row r="29" spans="1:10" ht="24" customHeight="1" x14ac:dyDescent="0.25">
      <c r="A29" s="195"/>
      <c r="B29" s="195"/>
      <c r="C29" s="204" t="s">
        <v>202</v>
      </c>
      <c r="E29" s="195"/>
      <c r="F29" s="195"/>
      <c r="G29" s="195"/>
      <c r="H29" s="195"/>
      <c r="I29" s="195"/>
      <c r="J29" s="195"/>
    </row>
    <row r="30" spans="1:10" ht="24" customHeight="1" x14ac:dyDescent="0.25">
      <c r="A30" s="195"/>
      <c r="B30" s="195"/>
      <c r="C30" s="204" t="s">
        <v>202</v>
      </c>
      <c r="E30" s="195"/>
      <c r="F30" s="195"/>
      <c r="G30" s="195"/>
      <c r="H30" s="195"/>
      <c r="I30" s="195"/>
      <c r="J30" s="195"/>
    </row>
    <row r="31" spans="1:10" ht="24" customHeight="1" x14ac:dyDescent="0.25">
      <c r="A31" s="195"/>
      <c r="B31" s="195"/>
      <c r="C31" s="204" t="s">
        <v>202</v>
      </c>
      <c r="E31" s="195"/>
      <c r="F31" s="195"/>
      <c r="G31" s="195"/>
      <c r="H31" s="195"/>
      <c r="I31" s="195"/>
      <c r="J31" s="195"/>
    </row>
    <row r="32" spans="1:10" ht="24" customHeight="1" x14ac:dyDescent="0.25">
      <c r="A32" s="195"/>
      <c r="B32" s="195"/>
      <c r="C32" s="204" t="s">
        <v>202</v>
      </c>
      <c r="E32" s="195"/>
      <c r="F32" s="195"/>
      <c r="G32" s="195"/>
      <c r="H32" s="195"/>
      <c r="I32" s="195"/>
      <c r="J32" s="195"/>
    </row>
    <row r="33" spans="1:10" ht="12" customHeight="1" x14ac:dyDescent="0.25">
      <c r="A33" s="195"/>
      <c r="B33" s="195"/>
      <c r="C33" s="195"/>
      <c r="D33" s="195"/>
      <c r="E33" s="195"/>
      <c r="F33" s="195"/>
      <c r="G33" s="195"/>
      <c r="H33" s="195"/>
      <c r="I33" s="195"/>
      <c r="J33" s="195"/>
    </row>
    <row r="34" spans="1:10" ht="15.75" x14ac:dyDescent="0.25">
      <c r="A34" s="195" t="s">
        <v>192</v>
      </c>
      <c r="B34" s="195"/>
      <c r="C34" s="195"/>
      <c r="D34" s="195"/>
      <c r="E34" s="195"/>
      <c r="F34" s="195"/>
      <c r="G34" s="195"/>
      <c r="H34" s="195"/>
      <c r="I34" s="195"/>
      <c r="J34" s="195"/>
    </row>
    <row r="35" spans="1:10" ht="12" customHeight="1" x14ac:dyDescent="0.25">
      <c r="A35" s="195"/>
      <c r="B35" s="195"/>
      <c r="C35" s="195"/>
      <c r="D35" s="195"/>
      <c r="E35" s="195"/>
      <c r="F35" s="195"/>
      <c r="G35" s="195"/>
      <c r="H35" s="195"/>
      <c r="I35" s="195"/>
      <c r="J35" s="195"/>
    </row>
    <row r="36" spans="1:10" ht="12" customHeight="1" x14ac:dyDescent="0.25">
      <c r="A36" s="195"/>
      <c r="B36" s="195"/>
      <c r="C36" s="195"/>
      <c r="D36" s="195"/>
      <c r="E36" s="195"/>
      <c r="F36" s="195"/>
      <c r="G36" s="195"/>
      <c r="H36" s="195"/>
      <c r="I36" s="195"/>
      <c r="J36" s="195"/>
    </row>
    <row r="37" spans="1:10" ht="12" customHeight="1" x14ac:dyDescent="0.25">
      <c r="A37" s="195"/>
      <c r="B37" s="195"/>
      <c r="C37" s="195"/>
      <c r="D37" s="195"/>
      <c r="E37" s="195"/>
      <c r="F37" s="195"/>
      <c r="G37" s="195"/>
      <c r="H37" s="195"/>
      <c r="I37" s="195"/>
      <c r="J37" s="195"/>
    </row>
    <row r="38" spans="1:10" ht="15.75" x14ac:dyDescent="0.25">
      <c r="A38" s="195" t="s">
        <v>150</v>
      </c>
      <c r="B38" s="195"/>
      <c r="C38" s="195"/>
      <c r="D38" s="195"/>
      <c r="E38" s="195"/>
      <c r="F38" s="195"/>
      <c r="G38" s="195"/>
      <c r="H38" s="195"/>
      <c r="I38" s="195"/>
      <c r="J38" s="195"/>
    </row>
    <row r="39" spans="1:10" ht="15.75" x14ac:dyDescent="0.25">
      <c r="A39" s="196" t="s">
        <v>142</v>
      </c>
      <c r="B39" s="195"/>
      <c r="C39" s="195"/>
      <c r="D39" s="195"/>
      <c r="E39" s="195"/>
      <c r="F39" s="195"/>
      <c r="G39" s="195"/>
      <c r="H39" s="195"/>
      <c r="I39" s="195"/>
      <c r="J39" s="195"/>
    </row>
    <row r="40" spans="1:10" ht="15.75" x14ac:dyDescent="0.25">
      <c r="A40" s="196" t="s">
        <v>140</v>
      </c>
      <c r="B40" s="195"/>
      <c r="C40" s="195"/>
      <c r="D40" s="195"/>
      <c r="E40" s="195"/>
      <c r="F40" s="195"/>
      <c r="G40" s="195"/>
      <c r="H40" s="195"/>
      <c r="I40" s="195"/>
      <c r="J40" s="195"/>
    </row>
    <row r="41" spans="1:10" ht="15.75" x14ac:dyDescent="0.25">
      <c r="A41" s="196" t="s">
        <v>141</v>
      </c>
      <c r="B41" s="195"/>
      <c r="C41" s="195"/>
      <c r="D41" s="195"/>
      <c r="E41" s="195"/>
      <c r="F41" s="195"/>
      <c r="G41" s="195"/>
      <c r="H41" s="195"/>
      <c r="I41" s="195"/>
      <c r="J41" s="195"/>
    </row>
    <row r="42" spans="1:10" ht="9" customHeight="1" x14ac:dyDescent="0.25">
      <c r="A42" s="195"/>
      <c r="B42" s="195"/>
      <c r="C42" s="195"/>
      <c r="D42" s="195"/>
      <c r="E42" s="195"/>
      <c r="F42" s="195"/>
      <c r="G42" s="195"/>
      <c r="H42" s="195"/>
      <c r="I42" s="195"/>
      <c r="J42" s="195"/>
    </row>
    <row r="43" spans="1:10" ht="15.75" x14ac:dyDescent="0.25">
      <c r="A43" s="195" t="s">
        <v>143</v>
      </c>
      <c r="B43" s="195"/>
      <c r="C43" s="195"/>
      <c r="D43" s="195"/>
      <c r="E43" s="195"/>
      <c r="F43" s="195"/>
      <c r="G43" s="195"/>
      <c r="H43" s="195"/>
      <c r="I43" s="195"/>
      <c r="J43" s="195"/>
    </row>
    <row r="44" spans="1:10" ht="15.75" x14ac:dyDescent="0.25">
      <c r="A44" s="203" t="s">
        <v>144</v>
      </c>
      <c r="B44" s="204">
        <f>'Training Proposal'!D74</f>
        <v>0</v>
      </c>
      <c r="C44" s="195"/>
      <c r="D44" s="195"/>
      <c r="E44" s="195"/>
      <c r="F44" s="195"/>
      <c r="G44" s="195"/>
      <c r="H44" s="195"/>
      <c r="I44" s="195"/>
      <c r="J44" s="195"/>
    </row>
    <row r="45" spans="1:10" ht="15.75" x14ac:dyDescent="0.25">
      <c r="A45" s="195"/>
      <c r="B45" s="204">
        <f>'Training Proposal'!D75</f>
        <v>0</v>
      </c>
      <c r="C45" s="195"/>
      <c r="D45" s="195"/>
      <c r="E45" s="195"/>
      <c r="F45" s="195"/>
      <c r="G45" s="195"/>
      <c r="H45" s="195"/>
      <c r="I45" s="195"/>
      <c r="J45" s="195"/>
    </row>
    <row r="46" spans="1:10" ht="15.75" x14ac:dyDescent="0.25">
      <c r="A46" s="195"/>
      <c r="B46" s="204">
        <f>'Training Proposal'!D73</f>
        <v>0</v>
      </c>
      <c r="C46" s="195"/>
      <c r="D46" s="195"/>
      <c r="E46" s="195"/>
      <c r="F46" s="195"/>
      <c r="G46" s="195"/>
      <c r="H46" s="195"/>
      <c r="I46" s="195"/>
      <c r="J46" s="195"/>
    </row>
    <row r="47" spans="1:10" ht="10.5" customHeight="1" x14ac:dyDescent="0.25">
      <c r="A47" s="195"/>
      <c r="B47" s="195"/>
      <c r="C47" s="195"/>
      <c r="D47" s="195"/>
      <c r="E47" s="195"/>
      <c r="F47" s="195"/>
      <c r="G47" s="195"/>
      <c r="H47" s="195"/>
      <c r="I47" s="195"/>
      <c r="J47" s="195" t="s">
        <v>155</v>
      </c>
    </row>
    <row r="48" spans="1:10" ht="15.75" x14ac:dyDescent="0.25">
      <c r="A48" s="193"/>
      <c r="B48" s="193"/>
      <c r="C48" s="193"/>
      <c r="D48" s="193"/>
      <c r="E48" s="193"/>
      <c r="F48" s="193"/>
      <c r="G48" s="193"/>
      <c r="H48" s="193"/>
      <c r="I48" s="193"/>
      <c r="J48" s="193"/>
    </row>
    <row r="49" spans="1:10" ht="15.75" x14ac:dyDescent="0.25">
      <c r="A49" s="193"/>
      <c r="B49" s="193"/>
      <c r="C49" s="193"/>
      <c r="D49" s="193"/>
      <c r="E49" s="193"/>
      <c r="F49" s="193"/>
      <c r="G49" s="193"/>
      <c r="H49" s="193"/>
      <c r="I49" s="193"/>
      <c r="J49" s="193"/>
    </row>
    <row r="50" spans="1:10" ht="15.75" x14ac:dyDescent="0.25">
      <c r="A50" s="193"/>
      <c r="B50" s="193"/>
      <c r="C50" s="193"/>
      <c r="D50" s="193"/>
      <c r="E50" s="193"/>
      <c r="F50" s="193"/>
      <c r="G50" s="193"/>
      <c r="H50" s="193"/>
      <c r="I50" s="193"/>
      <c r="J50" s="193"/>
    </row>
    <row r="51" spans="1:10" ht="15.75" x14ac:dyDescent="0.25">
      <c r="A51" s="193"/>
      <c r="B51" s="193"/>
      <c r="C51" s="193"/>
      <c r="D51" s="193"/>
      <c r="E51" s="193"/>
      <c r="F51" s="193"/>
      <c r="G51" s="193"/>
      <c r="H51" s="193"/>
      <c r="I51" s="193"/>
      <c r="J51" s="193"/>
    </row>
    <row r="52" spans="1:10" ht="15.75" x14ac:dyDescent="0.25">
      <c r="A52" s="193"/>
      <c r="B52" s="193"/>
      <c r="C52" s="193"/>
      <c r="D52" s="193"/>
      <c r="E52" s="193"/>
      <c r="F52" s="193"/>
      <c r="G52" s="193"/>
      <c r="H52" s="193"/>
      <c r="I52" s="193"/>
      <c r="J52" s="193"/>
    </row>
    <row r="53" spans="1:10" ht="15.75" x14ac:dyDescent="0.25">
      <c r="A53" s="193"/>
      <c r="B53" s="193"/>
      <c r="C53" s="193"/>
      <c r="D53" s="193"/>
      <c r="E53" s="193"/>
      <c r="F53" s="193"/>
      <c r="G53" s="193"/>
      <c r="H53" s="193"/>
      <c r="I53" s="193"/>
      <c r="J53" s="193"/>
    </row>
  </sheetData>
  <sheetProtection algorithmName="SHA-512" hashValue="1zm1hrqnPrQiU67CaC8R6bizNtaJSjEuKnMnktjF1HoSh+nZj/v2D9dUB3sTyCVUK6FUCVTUrRun8/DHByhw6Q==" saltValue="OXW8vvBGTAJ2G1eplxe18w==" spinCount="100000" sheet="1" objects="1" scenarios="1" formatRows="0" insertRows="0"/>
  <mergeCells count="4">
    <mergeCell ref="H2:J2"/>
    <mergeCell ref="E13:J13"/>
    <mergeCell ref="H16:I16"/>
    <mergeCell ref="A18:J1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4"/>
  <sheetViews>
    <sheetView view="pageBreakPreview" zoomScaleNormal="100" zoomScaleSheetLayoutView="100" workbookViewId="0">
      <selection activeCell="C11" sqref="C11"/>
    </sheetView>
  </sheetViews>
  <sheetFormatPr defaultRowHeight="12" x14ac:dyDescent="0.2"/>
  <cols>
    <col min="6" max="6" width="14.28515625" bestFit="1" customWidth="1"/>
    <col min="9" max="9" width="7.5703125" customWidth="1"/>
    <col min="11" max="11" width="2" customWidth="1"/>
  </cols>
  <sheetData>
    <row r="1" spans="1:10" ht="12.75" thickBot="1" x14ac:dyDescent="0.25">
      <c r="A1" s="194"/>
      <c r="B1" s="194"/>
      <c r="C1" s="194"/>
      <c r="D1" s="194"/>
      <c r="E1" s="194"/>
      <c r="F1" s="194"/>
      <c r="G1" s="194"/>
      <c r="H1" s="194"/>
      <c r="I1" s="194"/>
      <c r="J1" s="194"/>
    </row>
    <row r="2" spans="1:10" ht="16.5" thickBot="1" x14ac:dyDescent="0.3">
      <c r="A2" s="195" t="s">
        <v>276</v>
      </c>
      <c r="B2" s="194"/>
      <c r="C2" s="194"/>
      <c r="D2" s="194"/>
      <c r="E2" s="194"/>
      <c r="F2" s="194"/>
      <c r="G2" s="206" t="s">
        <v>163</v>
      </c>
      <c r="H2" s="410"/>
      <c r="I2" s="411"/>
      <c r="J2" s="412"/>
    </row>
    <row r="3" spans="1:10" ht="15.75" x14ac:dyDescent="0.25">
      <c r="A3" s="195"/>
      <c r="B3" s="194"/>
      <c r="C3" s="194"/>
      <c r="D3" s="194"/>
      <c r="E3" s="194"/>
      <c r="F3" s="194"/>
      <c r="G3" s="194"/>
      <c r="H3" s="194"/>
      <c r="I3" s="194"/>
      <c r="J3" s="194"/>
    </row>
    <row r="4" spans="1:10" ht="15.75" x14ac:dyDescent="0.25">
      <c r="A4" s="195" t="s">
        <v>133</v>
      </c>
      <c r="B4" s="194"/>
      <c r="C4" s="194"/>
      <c r="D4" s="194"/>
      <c r="E4" s="194"/>
      <c r="F4" s="194"/>
      <c r="G4" s="194"/>
      <c r="H4" s="194"/>
      <c r="I4" s="194"/>
      <c r="J4" s="194"/>
    </row>
    <row r="5" spans="1:10" ht="15.75" x14ac:dyDescent="0.25">
      <c r="A5" s="204">
        <f>'Training Proposal'!B32</f>
        <v>0</v>
      </c>
      <c r="B5" s="194"/>
      <c r="C5" s="194"/>
      <c r="D5" s="194"/>
      <c r="E5" s="194"/>
      <c r="F5" s="194"/>
      <c r="G5" s="194"/>
      <c r="H5" s="194"/>
      <c r="I5" s="194"/>
      <c r="J5" s="194"/>
    </row>
    <row r="6" spans="1:10" ht="15.75" x14ac:dyDescent="0.25">
      <c r="A6" s="195"/>
      <c r="B6" s="194"/>
      <c r="C6" s="194"/>
      <c r="D6" s="194"/>
      <c r="E6" s="194"/>
      <c r="F6" s="194"/>
      <c r="G6" s="194"/>
      <c r="H6" s="194"/>
      <c r="I6" s="194"/>
      <c r="J6" s="194"/>
    </row>
    <row r="7" spans="1:10" ht="15.75" x14ac:dyDescent="0.25">
      <c r="A7" s="195" t="s">
        <v>162</v>
      </c>
      <c r="B7" s="194"/>
      <c r="C7" s="194"/>
      <c r="D7" s="194"/>
      <c r="E7" s="194"/>
      <c r="F7" s="194"/>
      <c r="G7" s="194"/>
      <c r="H7" s="194"/>
      <c r="I7" s="194"/>
      <c r="J7" s="194"/>
    </row>
    <row r="8" spans="1:10" ht="15.75" x14ac:dyDescent="0.25">
      <c r="A8" s="195"/>
      <c r="B8" s="194"/>
      <c r="C8" s="194"/>
      <c r="D8" s="194"/>
      <c r="E8" s="194"/>
      <c r="F8" s="194"/>
      <c r="G8" s="194"/>
      <c r="H8" s="194"/>
      <c r="I8" s="194"/>
      <c r="J8" s="194"/>
    </row>
    <row r="9" spans="1:10" ht="15.75" x14ac:dyDescent="0.25">
      <c r="A9" s="195" t="s">
        <v>277</v>
      </c>
      <c r="B9" s="194"/>
      <c r="C9" s="194"/>
      <c r="D9" s="194"/>
      <c r="E9" s="194"/>
      <c r="F9" s="194"/>
      <c r="G9" s="194"/>
      <c r="H9" s="194"/>
      <c r="I9" s="194"/>
      <c r="J9" s="194"/>
    </row>
    <row r="10" spans="1:10" ht="15.75" x14ac:dyDescent="0.25">
      <c r="A10" s="195" t="s">
        <v>278</v>
      </c>
      <c r="B10" s="194"/>
      <c r="C10" s="194"/>
      <c r="D10" s="194"/>
      <c r="E10" s="194"/>
      <c r="F10" s="194"/>
      <c r="G10" s="194"/>
      <c r="H10" s="194"/>
      <c r="I10" s="194"/>
      <c r="J10" s="194"/>
    </row>
    <row r="11" spans="1:10" ht="15.75" x14ac:dyDescent="0.25">
      <c r="A11" s="195" t="s">
        <v>164</v>
      </c>
      <c r="B11" s="194"/>
      <c r="C11" s="194"/>
      <c r="D11" s="194"/>
      <c r="E11" s="194"/>
      <c r="F11" s="194"/>
      <c r="G11" s="194"/>
      <c r="H11" s="194"/>
      <c r="I11" s="194"/>
      <c r="J11" s="194"/>
    </row>
    <row r="12" spans="1:10" ht="15.75" customHeight="1" x14ac:dyDescent="0.2">
      <c r="A12" s="194"/>
      <c r="B12" s="194"/>
      <c r="C12" s="194"/>
      <c r="D12" s="194"/>
      <c r="E12" s="194"/>
      <c r="F12" s="194"/>
      <c r="G12" s="194"/>
      <c r="H12" s="194"/>
      <c r="I12" s="194"/>
      <c r="J12" s="194"/>
    </row>
    <row r="13" spans="1:10" ht="15.75" x14ac:dyDescent="0.25">
      <c r="A13" s="196" t="s">
        <v>279</v>
      </c>
      <c r="B13" s="195"/>
      <c r="C13" s="195"/>
      <c r="D13" s="195"/>
      <c r="E13" s="195"/>
      <c r="F13" s="195"/>
      <c r="G13" s="195"/>
      <c r="H13" s="195"/>
      <c r="I13" s="195"/>
      <c r="J13" s="195"/>
    </row>
    <row r="14" spans="1:10" ht="34.5" customHeight="1" x14ac:dyDescent="0.25">
      <c r="A14" s="197" t="s">
        <v>139</v>
      </c>
      <c r="B14" s="195"/>
      <c r="C14" s="195"/>
      <c r="D14" s="195"/>
      <c r="E14" s="403">
        <f>'Training Proposal'!B33</f>
        <v>0</v>
      </c>
      <c r="F14" s="403"/>
      <c r="G14" s="403"/>
      <c r="H14" s="403"/>
      <c r="I14" s="403"/>
      <c r="J14" s="403"/>
    </row>
    <row r="15" spans="1:10" ht="6" customHeight="1" x14ac:dyDescent="0.25">
      <c r="A15" s="196" t="s">
        <v>156</v>
      </c>
      <c r="B15" s="195"/>
      <c r="C15" s="195"/>
      <c r="D15" s="195"/>
      <c r="E15" s="195"/>
      <c r="F15" s="195"/>
      <c r="G15" s="195"/>
      <c r="H15" s="195"/>
      <c r="I15" s="195"/>
      <c r="J15" s="195"/>
    </row>
    <row r="16" spans="1:10" ht="15.75" x14ac:dyDescent="0.25">
      <c r="A16" s="195"/>
      <c r="B16" s="195"/>
      <c r="C16" s="195"/>
      <c r="D16" s="195"/>
      <c r="E16" s="195"/>
      <c r="F16" s="195"/>
      <c r="G16" s="195"/>
      <c r="H16" s="195"/>
      <c r="I16" s="195"/>
      <c r="J16" s="195"/>
    </row>
    <row r="17" spans="1:10" ht="15.75" x14ac:dyDescent="0.25">
      <c r="A17" s="195" t="s">
        <v>165</v>
      </c>
      <c r="B17" s="195"/>
      <c r="C17" s="195"/>
      <c r="D17" s="195"/>
      <c r="E17" s="195"/>
      <c r="F17" s="195"/>
      <c r="G17" s="195"/>
      <c r="H17" s="413">
        <f>'Training Proposal'!A17</f>
        <v>0</v>
      </c>
      <c r="I17" s="413"/>
      <c r="J17" s="413"/>
    </row>
    <row r="18" spans="1:10" ht="15.75" x14ac:dyDescent="0.25">
      <c r="A18" s="195"/>
      <c r="B18" s="195"/>
      <c r="C18" s="195"/>
      <c r="D18" s="195"/>
      <c r="E18" s="195"/>
      <c r="F18" s="195"/>
      <c r="G18" s="195"/>
      <c r="H18" s="195"/>
      <c r="I18" s="195"/>
      <c r="J18" s="195"/>
    </row>
    <row r="19" spans="1:10" ht="15.75" x14ac:dyDescent="0.2">
      <c r="A19" s="402" t="s">
        <v>166</v>
      </c>
      <c r="B19" s="402"/>
      <c r="C19" s="402"/>
      <c r="D19" s="402"/>
      <c r="E19" s="402"/>
      <c r="F19" s="402"/>
      <c r="G19" s="402"/>
      <c r="H19" s="402"/>
      <c r="I19" s="402"/>
      <c r="J19" s="402"/>
    </row>
    <row r="20" spans="1:10" ht="15.75" x14ac:dyDescent="0.25">
      <c r="A20" s="195"/>
      <c r="B20" s="195"/>
      <c r="C20" s="195"/>
      <c r="D20" s="195"/>
      <c r="E20" s="195"/>
      <c r="F20" s="195"/>
      <c r="G20" s="195"/>
      <c r="H20" s="195"/>
      <c r="I20" s="195"/>
      <c r="J20" s="195"/>
    </row>
    <row r="21" spans="1:10" ht="15.75" x14ac:dyDescent="0.2">
      <c r="A21" s="402" t="s">
        <v>172</v>
      </c>
      <c r="B21" s="402"/>
      <c r="C21" s="402"/>
      <c r="D21" s="402"/>
      <c r="E21" s="402"/>
      <c r="F21" s="402"/>
      <c r="G21" s="402"/>
      <c r="H21" s="402"/>
      <c r="I21" s="402"/>
      <c r="J21" s="402"/>
    </row>
    <row r="22" spans="1:10" ht="15.75" x14ac:dyDescent="0.25">
      <c r="A22" s="195"/>
      <c r="B22" s="195"/>
      <c r="C22" s="195"/>
      <c r="D22" s="195"/>
      <c r="E22" s="195"/>
      <c r="F22" s="195"/>
      <c r="G22" s="195"/>
      <c r="H22" s="195"/>
      <c r="I22" s="195"/>
      <c r="J22" s="195"/>
    </row>
    <row r="23" spans="1:10" ht="21" customHeight="1" x14ac:dyDescent="0.25">
      <c r="A23" s="203"/>
      <c r="B23" s="195" t="s">
        <v>167</v>
      </c>
      <c r="C23" s="195"/>
      <c r="D23" s="195"/>
      <c r="E23" s="195"/>
      <c r="F23" s="195" t="s">
        <v>171</v>
      </c>
      <c r="G23" s="195"/>
      <c r="H23" s="195"/>
      <c r="I23" s="195"/>
      <c r="J23" s="195"/>
    </row>
    <row r="24" spans="1:10" ht="21" customHeight="1" x14ac:dyDescent="0.25">
      <c r="A24" s="203"/>
      <c r="B24" s="195" t="s">
        <v>169</v>
      </c>
      <c r="C24" s="195"/>
      <c r="D24" s="195"/>
      <c r="E24" s="195"/>
      <c r="F24" s="195" t="s">
        <v>171</v>
      </c>
      <c r="G24" s="195"/>
      <c r="H24" s="195"/>
      <c r="I24" s="195"/>
      <c r="J24" s="195"/>
    </row>
    <row r="25" spans="1:10" ht="21" customHeight="1" x14ac:dyDescent="0.25">
      <c r="A25" s="203"/>
      <c r="B25" s="195" t="s">
        <v>168</v>
      </c>
      <c r="C25" s="195"/>
      <c r="D25" s="195"/>
      <c r="E25" s="195"/>
      <c r="F25" s="195" t="s">
        <v>171</v>
      </c>
      <c r="G25" s="195"/>
      <c r="H25" s="195"/>
      <c r="I25" s="195"/>
      <c r="J25" s="195"/>
    </row>
    <row r="26" spans="1:10" ht="21" customHeight="1" x14ac:dyDescent="0.25">
      <c r="A26" s="203"/>
      <c r="B26" s="195"/>
      <c r="C26" s="407" t="s">
        <v>54</v>
      </c>
      <c r="D26" s="407"/>
      <c r="E26" s="407"/>
      <c r="F26" s="195" t="s">
        <v>171</v>
      </c>
      <c r="G26" s="195"/>
      <c r="H26" s="195"/>
      <c r="I26" s="195"/>
      <c r="J26" s="195"/>
    </row>
    <row r="27" spans="1:10" ht="21" customHeight="1" x14ac:dyDescent="0.25">
      <c r="A27" s="203"/>
      <c r="B27" s="195"/>
      <c r="C27" s="407" t="s">
        <v>55</v>
      </c>
      <c r="D27" s="407"/>
      <c r="E27" s="407"/>
      <c r="F27" s="195" t="s">
        <v>171</v>
      </c>
      <c r="G27" s="195"/>
      <c r="H27" s="195"/>
      <c r="I27" s="195"/>
      <c r="J27" s="195"/>
    </row>
    <row r="28" spans="1:10" ht="21" customHeight="1" x14ac:dyDescent="0.25">
      <c r="A28" s="203"/>
      <c r="B28" s="195"/>
      <c r="C28" s="407" t="s">
        <v>56</v>
      </c>
      <c r="D28" s="407"/>
      <c r="E28" s="407"/>
      <c r="F28" s="195" t="s">
        <v>171</v>
      </c>
      <c r="G28" s="195"/>
      <c r="H28" s="195"/>
      <c r="I28" s="195"/>
      <c r="J28" s="195"/>
    </row>
    <row r="29" spans="1:10" ht="21" customHeight="1" x14ac:dyDescent="0.25">
      <c r="A29" s="203"/>
      <c r="B29" s="195"/>
      <c r="C29" s="407" t="s">
        <v>57</v>
      </c>
      <c r="D29" s="407"/>
      <c r="E29" s="407"/>
      <c r="F29" s="195" t="s">
        <v>171</v>
      </c>
      <c r="G29" s="195"/>
      <c r="H29" s="195"/>
      <c r="I29" s="195"/>
      <c r="J29" s="195"/>
    </row>
    <row r="30" spans="1:10" ht="21" customHeight="1" x14ac:dyDescent="0.25">
      <c r="A30" s="195"/>
      <c r="B30" s="195"/>
      <c r="C30" s="407" t="s">
        <v>59</v>
      </c>
      <c r="D30" s="407"/>
      <c r="E30" s="407"/>
      <c r="F30" s="195" t="s">
        <v>171</v>
      </c>
      <c r="G30" s="195"/>
      <c r="H30" s="195"/>
      <c r="I30" s="195"/>
      <c r="J30" s="195"/>
    </row>
    <row r="31" spans="1:10" ht="21" customHeight="1" x14ac:dyDescent="0.25">
      <c r="A31" s="195"/>
      <c r="B31" s="195"/>
      <c r="C31" s="407" t="s">
        <v>58</v>
      </c>
      <c r="D31" s="407"/>
      <c r="E31" s="407"/>
      <c r="F31" s="195" t="s">
        <v>171</v>
      </c>
      <c r="G31" s="195"/>
      <c r="H31" s="195"/>
      <c r="I31" s="195"/>
      <c r="J31" s="195"/>
    </row>
    <row r="32" spans="1:10" ht="21" customHeight="1" x14ac:dyDescent="0.25">
      <c r="A32" s="195"/>
      <c r="B32" s="195"/>
      <c r="C32" s="407" t="s">
        <v>70</v>
      </c>
      <c r="D32" s="407"/>
      <c r="E32" s="407"/>
      <c r="F32" s="195" t="s">
        <v>171</v>
      </c>
      <c r="G32" s="195"/>
      <c r="H32" s="195"/>
      <c r="I32" s="195"/>
      <c r="J32" s="195"/>
    </row>
    <row r="33" spans="1:11" ht="21" customHeight="1" x14ac:dyDescent="0.25">
      <c r="A33" s="195"/>
      <c r="C33" s="407" t="s">
        <v>60</v>
      </c>
      <c r="D33" s="407"/>
      <c r="E33" s="407"/>
      <c r="F33" s="195" t="s">
        <v>171</v>
      </c>
      <c r="G33" s="195"/>
      <c r="H33" s="195"/>
      <c r="I33" s="195"/>
      <c r="J33" s="195"/>
    </row>
    <row r="34" spans="1:11" ht="21" customHeight="1" x14ac:dyDescent="0.25">
      <c r="A34" s="195"/>
      <c r="C34" s="408" t="s">
        <v>88</v>
      </c>
      <c r="D34" s="408"/>
      <c r="E34" s="408"/>
      <c r="F34" s="195" t="s">
        <v>171</v>
      </c>
      <c r="G34" s="195"/>
      <c r="H34" s="195"/>
      <c r="I34" s="195"/>
      <c r="J34" s="195"/>
    </row>
    <row r="35" spans="1:11" ht="21" customHeight="1" x14ac:dyDescent="0.25">
      <c r="A35" s="195"/>
      <c r="B35" s="195" t="s">
        <v>174</v>
      </c>
      <c r="C35" s="208"/>
      <c r="D35" s="208"/>
      <c r="E35" s="208"/>
      <c r="F35" s="409">
        <f>'Approval Letter'!E21</f>
        <v>0</v>
      </c>
      <c r="G35" s="409"/>
      <c r="H35" s="195"/>
      <c r="I35" s="195"/>
      <c r="J35" s="195"/>
    </row>
    <row r="36" spans="1:11" ht="21" customHeight="1" x14ac:dyDescent="0.25">
      <c r="A36" s="195"/>
      <c r="B36" s="195" t="s">
        <v>173</v>
      </c>
      <c r="C36" s="208"/>
      <c r="D36" s="208"/>
      <c r="E36" s="208"/>
      <c r="F36" s="209" t="str">
        <f>'Approval Letter'!F22</f>
        <v>…………..</v>
      </c>
      <c r="G36" s="195"/>
      <c r="H36" s="195"/>
      <c r="I36" s="195"/>
      <c r="J36" s="195"/>
    </row>
    <row r="37" spans="1:11" ht="21" customHeight="1" x14ac:dyDescent="0.25">
      <c r="A37" s="195"/>
      <c r="B37" s="195" t="s">
        <v>170</v>
      </c>
      <c r="C37" s="208"/>
      <c r="D37" s="208"/>
      <c r="E37" s="208"/>
      <c r="F37" s="195" t="s">
        <v>171</v>
      </c>
      <c r="G37" s="195"/>
      <c r="H37" s="195"/>
      <c r="I37" s="195"/>
      <c r="J37" s="195"/>
    </row>
    <row r="38" spans="1:11" ht="15.75" x14ac:dyDescent="0.25">
      <c r="A38" s="195"/>
      <c r="B38" s="195"/>
      <c r="C38" s="208"/>
      <c r="D38" s="208"/>
      <c r="E38" s="208"/>
      <c r="F38" s="195"/>
      <c r="G38" s="195"/>
      <c r="H38" s="195"/>
      <c r="I38" s="195"/>
      <c r="J38" s="195"/>
    </row>
    <row r="39" spans="1:11" ht="15.75" x14ac:dyDescent="0.25">
      <c r="A39" s="195"/>
      <c r="B39" s="195"/>
      <c r="C39" s="208"/>
      <c r="D39" s="208"/>
      <c r="E39" s="208"/>
      <c r="F39" s="195"/>
      <c r="G39" s="195"/>
      <c r="H39" s="195"/>
      <c r="I39" s="195"/>
      <c r="J39" s="195"/>
    </row>
    <row r="40" spans="1:11" ht="15.75" x14ac:dyDescent="0.25">
      <c r="A40" s="195"/>
      <c r="B40" s="195"/>
      <c r="C40" s="195"/>
      <c r="D40" s="195"/>
      <c r="E40" s="195"/>
      <c r="F40" s="195"/>
      <c r="G40" s="195"/>
      <c r="H40" s="195"/>
      <c r="I40" s="195"/>
      <c r="J40" s="195"/>
    </row>
    <row r="41" spans="1:11" ht="15.75" x14ac:dyDescent="0.25">
      <c r="A41" s="195" t="s">
        <v>150</v>
      </c>
      <c r="B41" s="195"/>
      <c r="C41" s="195"/>
      <c r="D41" s="195"/>
      <c r="E41" s="195"/>
      <c r="F41" s="195"/>
      <c r="G41" s="195"/>
      <c r="H41" s="195"/>
      <c r="I41" s="195"/>
      <c r="J41" s="195"/>
    </row>
    <row r="42" spans="1:11" ht="15.75" x14ac:dyDescent="0.25">
      <c r="A42" s="196"/>
      <c r="B42" s="195"/>
      <c r="C42" s="195"/>
      <c r="D42" s="195"/>
      <c r="E42" s="195"/>
      <c r="F42" s="195"/>
      <c r="G42" s="195"/>
      <c r="H42" s="195"/>
      <c r="I42" s="195"/>
      <c r="J42" s="195"/>
    </row>
    <row r="43" spans="1:11" ht="15.75" x14ac:dyDescent="0.25">
      <c r="A43" s="196"/>
      <c r="B43" s="195"/>
      <c r="C43" s="195"/>
      <c r="D43" s="195"/>
      <c r="E43" s="195"/>
      <c r="F43" s="195"/>
      <c r="G43" s="195"/>
      <c r="H43" s="195"/>
      <c r="I43" s="195"/>
      <c r="J43" s="195"/>
    </row>
    <row r="44" spans="1:11" ht="15.75" x14ac:dyDescent="0.25">
      <c r="A44" s="196"/>
      <c r="B44" s="195"/>
      <c r="C44" s="195"/>
      <c r="D44" s="195"/>
      <c r="E44" s="195"/>
      <c r="F44" s="195"/>
      <c r="G44" s="195"/>
      <c r="H44" s="195"/>
      <c r="I44" s="195"/>
      <c r="J44" s="195"/>
    </row>
    <row r="45" spans="1:11" ht="9" customHeight="1" x14ac:dyDescent="0.25">
      <c r="A45" s="195"/>
      <c r="B45" s="195"/>
      <c r="C45" s="195"/>
      <c r="D45" s="195"/>
      <c r="E45" s="195"/>
      <c r="F45" s="195"/>
      <c r="G45" s="195"/>
      <c r="H45" s="195"/>
      <c r="I45" s="195"/>
      <c r="J45" s="195"/>
      <c r="K45" s="192" t="s">
        <v>155</v>
      </c>
    </row>
    <row r="46" spans="1:11" ht="15.75" x14ac:dyDescent="0.25">
      <c r="C46" s="195"/>
      <c r="D46" s="195"/>
      <c r="E46" s="195"/>
    </row>
    <row r="47" spans="1:11" ht="15.75" x14ac:dyDescent="0.25">
      <c r="C47" s="195"/>
      <c r="D47" s="195"/>
      <c r="E47" s="195"/>
    </row>
    <row r="48" spans="1:11" ht="15.75" x14ac:dyDescent="0.25">
      <c r="C48" s="195"/>
      <c r="D48" s="195"/>
      <c r="E48" s="195"/>
    </row>
    <row r="49" spans="3:5" ht="15.75" x14ac:dyDescent="0.25">
      <c r="C49" s="195"/>
      <c r="D49" s="195"/>
      <c r="E49" s="195"/>
    </row>
    <row r="50" spans="3:5" ht="15.75" x14ac:dyDescent="0.25">
      <c r="C50" s="195"/>
      <c r="D50" s="195"/>
      <c r="E50" s="195"/>
    </row>
    <row r="51" spans="3:5" ht="15.75" x14ac:dyDescent="0.25">
      <c r="C51" s="195"/>
      <c r="D51" s="195"/>
      <c r="E51" s="195"/>
    </row>
    <row r="52" spans="3:5" ht="15.75" x14ac:dyDescent="0.25">
      <c r="C52" s="195"/>
      <c r="D52" s="195"/>
      <c r="E52" s="195"/>
    </row>
    <row r="53" spans="3:5" ht="15.75" x14ac:dyDescent="0.25">
      <c r="C53" s="195"/>
      <c r="D53" s="195"/>
      <c r="E53" s="195"/>
    </row>
    <row r="54" spans="3:5" ht="15.75" x14ac:dyDescent="0.25">
      <c r="C54" s="195"/>
      <c r="D54" s="195"/>
      <c r="E54" s="195"/>
    </row>
  </sheetData>
  <sheetProtection algorithmName="SHA-512" hashValue="1APIteDl6UfuDfPbBvhaSxKkIa36mscl/hTJOsu9NAmGO4fqahwus2lJLRNsclDYW3tllodjaZnG0l2/MKd5EQ==" saltValue="up3DwtbqxVH1hRAkTumhSw==" spinCount="100000" sheet="1" objects="1" scenarios="1" formatRows="0" insertRows="0"/>
  <mergeCells count="15">
    <mergeCell ref="H2:J2"/>
    <mergeCell ref="E14:J14"/>
    <mergeCell ref="A19:J19"/>
    <mergeCell ref="A21:J21"/>
    <mergeCell ref="H17:J17"/>
    <mergeCell ref="C26:E26"/>
    <mergeCell ref="C27:E27"/>
    <mergeCell ref="C28:E28"/>
    <mergeCell ref="C29:E29"/>
    <mergeCell ref="C30:E30"/>
    <mergeCell ref="C31:E31"/>
    <mergeCell ref="C32:E32"/>
    <mergeCell ref="C33:E33"/>
    <mergeCell ref="C34:E34"/>
    <mergeCell ref="F35:G3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4A9C8BC285B745839EE82E41B2CF62" ma:contentTypeVersion="0" ma:contentTypeDescription="Create a new document." ma:contentTypeScope="" ma:versionID="ea43f0ec302bc0b252bde6541409975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43AEF3-DD1B-4819-9587-4EAAB1F44E9E}">
  <ds:schemaRefs>
    <ds:schemaRef ds:uri="http://www.w3.org/XML/1998/namespace"/>
    <ds:schemaRef ds:uri="http://schemas.microsoft.com/office/2006/metadata/properties"/>
    <ds:schemaRef ds:uri="http://purl.org/dc/terms/"/>
    <ds:schemaRef ds:uri="http://purl.org/dc/elements/1.1/"/>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114A144C-C17F-45CA-AFE1-F7E4D9B89E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CDDF704-17EF-4101-93A3-18270A1AC0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Training Proposal</vt:lpstr>
      <vt:lpstr>Agenda and Lecturers</vt:lpstr>
      <vt:lpstr>Detailed Budget</vt:lpstr>
      <vt:lpstr>CHECKLIST</vt:lpstr>
      <vt:lpstr>Approval Letter</vt:lpstr>
      <vt:lpstr>Rejection Letter</vt:lpstr>
      <vt:lpstr>Progress Report</vt:lpstr>
      <vt:lpstr>'Detailed Budget'!Print_Area</vt:lpstr>
      <vt:lpstr>'Detailed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BPRM</dc:title>
  <dc:creator>GA</dc:creator>
  <cp:lastModifiedBy>Dell</cp:lastModifiedBy>
  <cp:lastPrinted>2018-04-25T10:14:45Z</cp:lastPrinted>
  <dcterms:created xsi:type="dcterms:W3CDTF">2002-05-01T10:36:51Z</dcterms:created>
  <dcterms:modified xsi:type="dcterms:W3CDTF">2022-01-05T04:55:47Z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